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-120" yWindow="-120" windowWidth="20376" windowHeight="1104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C103" i="62"/>
  <c r="C102" i="62" s="1"/>
  <c r="C96" i="62"/>
  <c r="C94" i="62"/>
  <c r="C93" i="62"/>
  <c r="C84" i="62"/>
  <c r="C82" i="62"/>
  <c r="C80" i="62"/>
  <c r="C74" i="62"/>
  <c r="C71" i="62"/>
  <c r="C62" i="62"/>
  <c r="C61" i="62" s="1"/>
  <c r="C58" i="62"/>
  <c r="C56" i="62"/>
  <c r="C54" i="62"/>
  <c r="C52" i="62"/>
  <c r="C50" i="62"/>
  <c r="C49" i="62" s="1"/>
  <c r="D37" i="62"/>
  <c r="C37" i="62"/>
  <c r="D28" i="62"/>
  <c r="C28" i="62"/>
  <c r="D20" i="62"/>
  <c r="D43" i="62" s="1"/>
  <c r="C20" i="62"/>
  <c r="C43" i="62" s="1"/>
  <c r="D15" i="62"/>
  <c r="C15" i="62"/>
  <c r="C25" i="61"/>
  <c r="C21" i="61"/>
  <c r="C16" i="61"/>
  <c r="C218" i="60"/>
  <c r="C208" i="60"/>
  <c r="C206" i="60"/>
  <c r="C204" i="60"/>
  <c r="C198" i="60"/>
  <c r="C195" i="60"/>
  <c r="C186" i="60"/>
  <c r="C185" i="60" s="1"/>
  <c r="C182" i="60"/>
  <c r="C180" i="60"/>
  <c r="C177" i="60"/>
  <c r="C174" i="60"/>
  <c r="C171" i="60"/>
  <c r="C170" i="60" s="1"/>
  <c r="C167" i="60"/>
  <c r="C164" i="60"/>
  <c r="C161" i="60"/>
  <c r="C160" i="60" s="1"/>
  <c r="C157" i="60"/>
  <c r="C151" i="60"/>
  <c r="C149" i="60"/>
  <c r="C146" i="60"/>
  <c r="C142" i="60"/>
  <c r="C137" i="60"/>
  <c r="C134" i="60"/>
  <c r="C131" i="60"/>
  <c r="C128" i="60"/>
  <c r="C127" i="60" s="1"/>
  <c r="C117" i="60"/>
  <c r="C107" i="60"/>
  <c r="C100" i="60"/>
  <c r="C99" i="60" s="1"/>
  <c r="C98" i="60" s="1"/>
  <c r="C87" i="60"/>
  <c r="C85" i="60"/>
  <c r="C83" i="60"/>
  <c r="C77" i="60"/>
  <c r="C74" i="60"/>
  <c r="C73" i="60"/>
  <c r="C65" i="60"/>
  <c r="C59" i="60"/>
  <c r="C58" i="60"/>
  <c r="C46" i="60"/>
  <c r="C37" i="60"/>
  <c r="C34" i="60"/>
  <c r="C28" i="60"/>
  <c r="C25" i="60"/>
  <c r="C19" i="60"/>
  <c r="C9" i="60"/>
  <c r="C8" i="60"/>
  <c r="C127" i="59"/>
  <c r="C120" i="59"/>
  <c r="G113" i="59"/>
  <c r="F113" i="59"/>
  <c r="E113" i="59"/>
  <c r="D113" i="59"/>
  <c r="C113" i="59"/>
  <c r="G103" i="59"/>
  <c r="F103" i="59"/>
  <c r="E103" i="59"/>
  <c r="D103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2" i="59"/>
  <c r="C48" i="62" l="1"/>
  <c r="C113" i="62" s="1"/>
  <c r="A1" i="59"/>
  <c r="A1" i="64" s="1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D113" i="62" l="1"/>
  <c r="E1" i="61" l="1"/>
  <c r="H1" i="59"/>
  <c r="E3" i="61"/>
  <c r="E2" i="61"/>
  <c r="E3" i="60"/>
  <c r="C30" i="64" l="1"/>
  <c r="C7" i="64"/>
  <c r="C15" i="63"/>
  <c r="C7" i="63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A3" i="61"/>
  <c r="C39" i="64" l="1"/>
  <c r="C20" i="63"/>
  <c r="A3" i="64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<sst xmlns="http://schemas.openxmlformats.org/spreadsheetml/2006/main" count="951" uniqueCount="679">
  <si>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</si>
  <si>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</si>
  <si>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</si>
  <si>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</si>
  <si>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</si>
  <si>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</si>
  <si>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</si>
  <si>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</si>
  <si>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</si>
  <si>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</si>
  <si>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</si>
  <si>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</si>
  <si>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</si>
  <si>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</si>
  <si>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</si>
  <si>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</si>
  <si>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</si>
  <si>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</si>
  <si>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</si>
  <si>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</si>
  <si>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</si>
  <si>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</si>
  <si>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</si>
  <si>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</si>
  <si>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</si>
  <si>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</si>
  <si>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</si>
  <si>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</si>
  <si>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</si>
  <si>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</si>
  <si>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</si>
  <si>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</si>
  <si>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</si>
  <si>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</si>
  <si>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</si>
  <si>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</si>
  <si>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</si>
  <si>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</si>
  <si>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</si>
  <si>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</si>
  <si>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</si>
  <si>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</si>
  <si>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</si>
  <si>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</si>
  <si>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</si>
  <si>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</si>
  <si>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</si>
  <si>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</si>
  <si>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</si>
  <si>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</si>
  <si>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</si>
  <si>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</si>
  <si>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</si>
  <si>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</si>
  <si>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</si>
  <si>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</si>
  <si>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</si>
  <si>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</si>
  <si>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</si>
  <si>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</si>
  <si>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</si>
  <si>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</si>
  <si>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</si>
  <si>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</si>
  <si>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</si>
  <si>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</si>
  <si>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</si>
  <si>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</si>
  <si>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</si>
  <si>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</si>
  <si>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</si>
  <si>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</si>
  <si>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</si>
  <si>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</si>
  <si>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</si>
  <si>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</si>
  <si>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</si>
  <si>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</si>
  <si>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</si>
  <si>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</si>
  <si>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</si>
  <si>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</si>
  <si>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</si>
  <si>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</si>
  <si>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</si>
  <si>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</si>
  <si>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</si>
  <si>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</si>
  <si>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</si>
  <si>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</si>
  <si>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</si>
  <si>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</si>
  <si>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</si>
  <si>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</si>
  <si>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</si>
  <si>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</si>
  <si>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</si>
  <si>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</si>
  <si>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</si>
  <si>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</si>
  <si>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</si>
  <si>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</si>
  <si>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</si>
  <si>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</si>
  <si>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</si>
  <si>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</si>
  <si>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</si>
  <si>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</si>
  <si>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</si>
  <si>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</si>
  <si>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</si>
  <si>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</si>
  <si>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</si>
  <si>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</si>
  <si>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</si>
  <si>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</si>
  <si>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</si>
  <si>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</si>
  <si>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</si>
  <si>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</si>
  <si>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</si>
  <si>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</si>
  <si>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</si>
  <si>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</si>
  <si>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</si>
  <si>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</si>
  <si>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</si>
  <si>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</si>
  <si>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</si>
  <si>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</si>
  <si>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</si>
  <si>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</si>
  <si>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</si>
  <si>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</si>
  <si>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</si>
  <si>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</si>
  <si>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</si>
  <si>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</si>
  <si>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</si>
  <si>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</si>
  <si>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</si>
  <si>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</si>
  <si>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</si>
  <si>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</si>
  <si>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</si>
  <si>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</si>
  <si>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</si>
  <si>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</si>
  <si>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</si>
  <si>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</si>
  <si>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</si>
  <si>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</si>
  <si>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</si>
  <si>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</si>
  <si>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</si>
  <si>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</si>
  <si>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</si>
  <si>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</si>
  <si>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</si>
  <si>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</si>
  <si>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</si>
  <si>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</si>
  <si>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</si>
  <si>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</si>
  <si>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</si>
  <si>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</si>
  <si>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</si>
  <si>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</si>
  <si>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</si>
  <si>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</si>
  <si>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</si>
  <si>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</si>
  <si>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</si>
  <si>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</si>
  <si>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</si>
  <si>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</si>
  <si>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</si>
  <si>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</si>
  <si>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</si>
  <si>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</si>
  <si>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</si>
  <si>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</si>
  <si>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</si>
  <si>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</si>
  <si>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</si>
  <si>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</si>
  <si>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</si>
  <si>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</si>
  <si>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</si>
  <si>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</si>
  <si>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</si>
  <si>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</si>
  <si>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</si>
  <si>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</si>
  <si>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</si>
  <si>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</si>
  <si>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</si>
  <si>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</si>
  <si>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</si>
  <si>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</si>
  <si>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</si>
  <si>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</si>
  <si>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</si>
  <si>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</si>
  <si>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</si>
  <si>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</si>
  <si>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</si>
  <si>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</si>
  <si>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</si>
  <si>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</si>
  <si>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</si>
  <si>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</si>
  <si>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</si>
  <si>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</si>
  <si>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</si>
  <si>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</si>
  <si>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</si>
  <si>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</si>
  <si>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</si>
  <si>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</si>
  <si>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</si>
  <si>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</si>
  <si>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</si>
  <si>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</si>
  <si>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</si>
  <si>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</si>
  <si>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</si>
  <si>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</si>
  <si>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</si>
  <si>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</si>
  <si>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</si>
  <si>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</si>
  <si>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</si>
  <si>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</si>
  <si>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</si>
  <si>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</si>
  <si>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</si>
  <si>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</si>
  <si>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</si>
  <si>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</si>
  <si>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</si>
  <si>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</si>
  <si>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</si>
  <si>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</si>
  <si>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</si>
  <si>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</si>
  <si>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</si>
  <si>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</si>
  <si>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</si>
  <si>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</si>
  <si>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</si>
  <si>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</si>
  <si>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</si>
  <si>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</si>
  <si>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</si>
  <si>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</si>
  <si>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</si>
  <si>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</si>
  <si>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</si>
  <si>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</si>
  <si>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</si>
  <si>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</si>
  <si>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</si>
  <si>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</si>
  <si>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</si>
  <si>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</si>
  <si>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</si>
  <si>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</si>
  <si>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</si>
  <si>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</si>
  <si>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</si>
  <si>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</si>
  <si>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</si>
  <si>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</si>
  <si>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</si>
  <si>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</si>
  <si>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</si>
  <si>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</si>
  <si>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</si>
  <si>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</si>
  <si>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</si>
  <si>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</si>
  <si>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</si>
  <si>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</si>
  <si>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</si>
  <si>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</si>
  <si>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</si>
  <si>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</si>
  <si>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</si>
  <si>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</si>
  <si>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</si>
  <si>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</si>
  <si>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</si>
  <si>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</si>
  <si>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</si>
  <si>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</si>
  <si>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</si>
  <si>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</si>
  <si>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</si>
  <si>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</si>
  <si>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</si>
  <si>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</si>
  <si>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</si>
  <si>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</si>
  <si>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</si>
  <si>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</si>
  <si>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</si>
  <si>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</si>
  <si>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</si>
  <si>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</si>
  <si>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</si>
  <si>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</si>
  <si>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</si>
  <si>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</si>
  <si>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</si>
  <si>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</si>
  <si>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</si>
  <si>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</si>
  <si>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</si>
  <si>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</si>
  <si>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</si>
  <si>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</si>
  <si>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</si>
  <si>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</si>
  <si>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</si>
  <si>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</si>
  <si>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</si>
  <si>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</si>
  <si>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</si>
  <si>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</si>
  <si>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</si>
  <si>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</si>
  <si>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</si>
  <si>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</si>
  <si>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</si>
  <si>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</si>
  <si>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</si>
  <si>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</si>
  <si>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</si>
  <si>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</si>
  <si>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</si>
  <si>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</si>
  <si>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</si>
  <si>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</si>
  <si>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</si>
  <si>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</si>
  <si>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</si>
  <si>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</si>
  <si>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</si>
  <si>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</si>
  <si>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</si>
  <si>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</si>
  <si>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</si>
  <si>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</si>
  <si>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</si>
  <si>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</si>
  <si>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</si>
  <si>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</si>
  <si>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</si>
  <si>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</si>
  <si>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</si>
  <si>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</si>
  <si>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</si>
  <si>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</si>
  <si>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</si>
  <si>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</si>
  <si>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</si>
  <si>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</si>
  <si>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</si>
  <si>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</si>
  <si>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</si>
  <si>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</si>
  <si>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</si>
  <si>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</si>
  <si>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</si>
  <si>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</si>
  <si>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</si>
  <si>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</si>
  <si>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</si>
  <si>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</si>
  <si>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</si>
  <si>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</si>
  <si>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</si>
  <si>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</si>
  <si>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</si>
  <si>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</si>
  <si>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</si>
  <si>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</si>
  <si>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</si>
  <si>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</si>
  <si>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</si>
  <si>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</si>
  <si>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</si>
  <si>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</si>
  <si>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</si>
  <si>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</si>
  <si>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</si>
  <si>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</si>
  <si>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</si>
  <si>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</si>
  <si>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</si>
  <si>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</si>
  <si>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</si>
  <si>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</si>
  <si>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</si>
  <si>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</si>
  <si>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</si>
  <si>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</si>
  <si>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</si>
  <si>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</si>
  <si>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</si>
  <si>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</si>
  <si>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</si>
  <si>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</si>
  <si>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</si>
  <si>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</si>
  <si>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</si>
  <si>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</si>
  <si>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</si>
  <si>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</si>
  <si>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</si>
  <si>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</si>
  <si>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</si>
  <si>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</si>
  <si>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</si>
  <si>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</si>
  <si>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</si>
  <si>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</si>
  <si>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</si>
  <si>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</si>
  <si>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</si>
  <si>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</si>
  <si>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</si>
  <si>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</si>
  <si>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</si>
  <si>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</si>
  <si>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</si>
  <si>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</si>
  <si>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</si>
  <si>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</si>
  <si>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</si>
  <si>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</si>
  <si>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</si>
  <si>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</si>
  <si>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</si>
  <si>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</si>
  <si>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</si>
  <si>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</si>
  <si>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</si>
  <si>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</si>
  <si>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</si>
  <si>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</si>
  <si>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</si>
  <si>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</si>
  <si>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</si>
  <si>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</si>
  <si>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</si>
  <si>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</si>
  <si>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</si>
  <si>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</si>
  <si>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</si>
  <si>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</si>
  <si>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</si>
  <si>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</si>
  <si>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</si>
  <si>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</si>
  <si>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</si>
  <si>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</si>
  <si>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</si>
  <si>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</si>
  <si>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</si>
  <si>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</si>
  <si>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</si>
  <si>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</si>
  <si>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</si>
  <si>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</si>
  <si>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</si>
  <si>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</si>
  <si>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</si>
  <si>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</si>
  <si>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</si>
  <si>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</si>
  <si>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</si>
  <si>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</si>
  <si>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</si>
  <si>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</si>
  <si>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</si>
  <si>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</si>
  <si>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</si>
  <si>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</si>
  <si>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</si>
  <si>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</si>
  <si>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</si>
  <si>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</si>
  <si>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</si>
  <si>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</si>
  <si>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</si>
  <si>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</si>
  <si>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</si>
  <si>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</si>
  <si>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</si>
  <si>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</si>
  <si>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</si>
  <si>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</si>
  <si>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</si>
  <si>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</si>
  <si>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</si>
  <si>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</si>
  <si>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</si>
  <si>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</si>
  <si>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</si>
  <si>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</si>
  <si>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</si>
  <si>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</si>
  <si>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</si>
  <si>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</si>
  <si>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</si>
  <si>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</si>
  <si>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</si>
  <si>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</si>
  <si>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</si>
  <si>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</si>
  <si>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</si>
  <si>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</si>
  <si>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</si>
  <si>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</si>
  <si>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</si>
  <si>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</si>
  <si>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</si>
  <si>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</si>
  <si>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</si>
  <si>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</si>
  <si>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</si>
  <si>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</si>
  <si>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</si>
  <si>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</si>
  <si>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</si>
  <si>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</si>
  <si>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</si>
  <si>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</si>
  <si>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</si>
  <si>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</si>
  <si>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</si>
  <si>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</si>
  <si>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</si>
  <si>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</si>
  <si>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</si>
  <si>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</si>
  <si>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</si>
  <si>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</si>
  <si>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</si>
  <si>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</si>
  <si>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</si>
  <si>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</si>
  <si>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</si>
  <si>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</si>
  <si>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</si>
  <si>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</si>
  <si>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</si>
  <si>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</si>
  <si>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</si>
  <si>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</si>
  <si>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</si>
  <si>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</si>
  <si>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</si>
  <si>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</si>
  <si>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</si>
  <si>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</si>
  <si>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</si>
  <si>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</si>
  <si>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</si>
  <si>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</si>
  <si>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</si>
  <si>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</si>
  <si>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</si>
  <si>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</si>
  <si>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</si>
  <si>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</si>
  <si>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</si>
  <si>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</si>
  <si>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</si>
  <si>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</si>
  <si>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</si>
  <si>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</si>
  <si>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</si>
  <si>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</si>
  <si>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</si>
  <si>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</si>
  <si>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</si>
  <si>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</si>
  <si>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</si>
  <si>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</si>
  <si>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</si>
  <si>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</si>
  <si>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</si>
  <si>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</si>
  <si>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</si>
  <si>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</si>
  <si>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</si>
  <si>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</si>
  <si>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</si>
  <si>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</si>
  <si>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</si>
  <si>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</si>
  <si>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</si>
  <si>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</si>
  <si>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</si>
  <si>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</si>
  <si>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</si>
  <si>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</si>
  <si>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</si>
  <si>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</si>
  <si>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</si>
  <si>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</si>
  <si>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</si>
  <si>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</si>
  <si>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</si>
  <si>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</si>
  <si>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</si>
  <si>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</si>
  <si>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</si>
  <si>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</si>
  <si>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</si>
  <si>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</si>
  <si>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</si>
  <si>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</si>
  <si>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</si>
  <si>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</si>
  <si>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</si>
  <si>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</si>
  <si>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</si>
  <si>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</si>
  <si>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</si>
  <si>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</si>
  <si>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</si>
  <si>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</si>
  <si>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</si>
  <si>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</si>
  <si>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</si>
  <si>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</si>
  <si>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</si>
  <si>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</si>
  <si>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</si>
  <si>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</si>
  <si>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</si>
  <si>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</si>
  <si>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</si>
  <si>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</si>
  <si>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</si>
  <si>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</si>
  <si>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Anual</t>
  </si>
  <si>
    <t>Instituto Municipal de Vivienda de León, Guanajuato (IMUVI)</t>
  </si>
  <si>
    <t>Correspondiente del 1 de enero al 31 de diciembre de 2021</t>
  </si>
  <si>
    <t>Si es factible de cobro</t>
  </si>
  <si>
    <t>Se integra por todos los conceptos que utilizados para la construcción o introducción de servicios</t>
  </si>
  <si>
    <t>Costo de construcción por metro cuadrado</t>
  </si>
  <si>
    <t>Es el costo real de construcción</t>
  </si>
  <si>
    <t>No aplica</t>
  </si>
  <si>
    <t>Se integra a la producción del proceso con el valor de adquisición</t>
  </si>
  <si>
    <t>Última compra</t>
  </si>
  <si>
    <t>Línea recta</t>
  </si>
  <si>
    <t>Se registra de forma mensual la depreciación</t>
  </si>
  <si>
    <t>Activo intangible totalmente amortizado</t>
  </si>
  <si>
    <t>La vigencia de la licencia se divide entre el número de meses para amortizar</t>
  </si>
  <si>
    <t>En uso</t>
  </si>
  <si>
    <t>Del total de las cuentas por cobrar se determinan cuales ya son incobrables en su totalidad, pero se continuan con las gestiones para tratar de llevar a cabo la cobranza o recuperar el bien</t>
  </si>
  <si>
    <t>Factibles de pago</t>
  </si>
  <si>
    <t>Particulares</t>
  </si>
  <si>
    <t>Ahorros previos que realizan personas que quieren obtene algún tipo de crédito que otorga el IMUVI y la administración del fondo de ahorro de los trabajadores del Instituto Municipal de Vivienda de León, Guanajuato (IMUVI)</t>
  </si>
  <si>
    <t>Ingresos por ventas y/o por por disposiones administrativas</t>
  </si>
  <si>
    <t>Subsidio municipal</t>
  </si>
  <si>
    <t>Ingresos financieros</t>
  </si>
  <si>
    <t>Ingresos generados por el cobro de intereses devengados y rendimientos bancarios</t>
  </si>
  <si>
    <t>Ingresos varios</t>
  </si>
  <si>
    <t>Otros ingresos cobrados no clasificados</t>
  </si>
  <si>
    <t>Resultado del ejercicio</t>
  </si>
  <si>
    <t>Resultados de ejercicios anteriores</t>
  </si>
  <si>
    <t>Municipal</t>
  </si>
  <si>
    <t>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</si>
</sst>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77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3" fillId="0" borderId="0" xfId="8" applyFont="1" applyAlignment="1">
      <alignment wrapTex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45</xdr:row>
      <xdr:rowOff>15240</xdr:rowOff>
    </xdr:from>
    <xdr:to>
      <xdr:col>2</xdr:col>
      <xdr:colOff>441960</xdr:colOff>
      <xdr:row>50</xdr:row>
      <xdr:rowOff>30480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62941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148</xdr:row>
      <xdr:rowOff>83820</xdr:rowOff>
    </xdr:from>
    <xdr:to>
      <xdr:col>4</xdr:col>
      <xdr:colOff>76200</xdr:colOff>
      <xdr:row>155</xdr:row>
      <xdr:rowOff>83820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1648420"/>
          <a:ext cx="7284720" cy="906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226</xdr:row>
      <xdr:rowOff>7620</xdr:rowOff>
    </xdr:from>
    <xdr:to>
      <xdr:col>3</xdr:col>
      <xdr:colOff>38100</xdr:colOff>
      <xdr:row>231</xdr:row>
      <xdr:rowOff>22860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3206496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34</xdr:row>
      <xdr:rowOff>7620</xdr:rowOff>
    </xdr:from>
    <xdr:to>
      <xdr:col>4</xdr:col>
      <xdr:colOff>297180</xdr:colOff>
      <xdr:row>39</xdr:row>
      <xdr:rowOff>22860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7320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119</xdr:row>
      <xdr:rowOff>7620</xdr:rowOff>
    </xdr:from>
    <xdr:to>
      <xdr:col>3</xdr:col>
      <xdr:colOff>944880</xdr:colOff>
      <xdr:row>124</xdr:row>
      <xdr:rowOff>22860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7429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24</xdr:row>
      <xdr:rowOff>7620</xdr:rowOff>
    </xdr:from>
    <xdr:to>
      <xdr:col>2</xdr:col>
      <xdr:colOff>1028700</xdr:colOff>
      <xdr:row>29</xdr:row>
      <xdr:rowOff>22860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596640"/>
          <a:ext cx="53187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8671875" defaultRowHeight="10.199999999999999" x14ac:dyDescent="0.2"/>
  <cols>
    <col min="1" max="1" width="14.6640625" style="14" customWidth="1"/>
    <col min="2" max="2" width="73.88671875" style="14" bestFit="1" customWidth="1"/>
    <col min="3" max="16384" width="12.88671875" style="14"/>
  </cols>
  <sheetData>
    <row r="1" spans="1:4" ht="18.899999999999999" customHeight="1" x14ac:dyDescent="0.2">
      <c r="A1" s="152" t="s">
        <v>651</v>
      </c>
      <c r="B1" s="152"/>
      <c r="C1" s="36" t="s">
        <v>179</v>
      </c>
      <c r="D1" s="37">
        <v>2021</v>
      </c>
    </row>
    <row r="2" spans="1:4" x14ac:dyDescent="0.2">
      <c r="A2" s="153" t="s">
        <v>485</v>
      </c>
      <c r="B2" s="153"/>
      <c r="C2" s="36" t="s">
        <v>181</v>
      </c>
      <c r="D2" s="39" t="s">
        <v>650</v>
      </c>
    </row>
    <row r="3" spans="1:4" x14ac:dyDescent="0.2">
      <c r="A3" s="154" t="s">
        <v>652</v>
      </c>
      <c r="B3" s="154"/>
      <c r="C3" s="36" t="s">
        <v>182</v>
      </c>
      <c r="D3" s="37">
        <v>4</v>
      </c>
    </row>
    <row r="4" spans="1:4" x14ac:dyDescent="0.2">
      <c r="A4" s="130" t="s">
        <v>649</v>
      </c>
      <c r="B4" s="130"/>
      <c r="C4" s="131"/>
      <c r="D4" s="132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x14ac:dyDescent="0.2">
      <c r="A11" s="64" t="s">
        <v>3</v>
      </c>
      <c r="B11" s="65" t="s">
        <v>4</v>
      </c>
      <c r="C11" s="125"/>
    </row>
    <row r="12" spans="1:4" x14ac:dyDescent="0.2">
      <c r="A12" s="64" t="s">
        <v>5</v>
      </c>
      <c r="B12" s="65" t="s">
        <v>6</v>
      </c>
      <c r="C12" s="125"/>
    </row>
    <row r="13" spans="1:4" x14ac:dyDescent="0.2">
      <c r="A13" s="64" t="s">
        <v>133</v>
      </c>
      <c r="B13" s="65" t="s">
        <v>601</v>
      </c>
      <c r="C13" s="125"/>
    </row>
    <row r="14" spans="1:4" x14ac:dyDescent="0.2">
      <c r="A14" s="64" t="s">
        <v>7</v>
      </c>
      <c r="B14" s="65" t="s">
        <v>597</v>
      </c>
      <c r="C14" s="125"/>
    </row>
    <row r="15" spans="1:4" x14ac:dyDescent="0.2">
      <c r="A15" s="64" t="s">
        <v>8</v>
      </c>
      <c r="B15" s="65" t="s">
        <v>132</v>
      </c>
      <c r="C15" s="125"/>
    </row>
    <row r="16" spans="1:4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0.8" thickBot="1" x14ac:dyDescent="0.25">
      <c r="A41" s="21"/>
      <c r="B41" s="22"/>
    </row>
    <row r="43" spans="1:5" ht="32.25" customHeight="1" x14ac:dyDescent="0.2">
      <c r="A43" s="155" t="s">
        <v>648</v>
      </c>
      <c r="B43" s="155"/>
      <c r="C43" s="150"/>
      <c r="D43" s="150"/>
      <c r="E43" s="150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C22"/>
  <sheetViews>
    <sheetView showGridLines="0" workbookViewId="0">
      <selection sqref="A1:C1"/>
    </sheetView>
  </sheetViews>
  <sheetFormatPr baseColWidth="10" defaultColWidth="11.44140625" defaultRowHeight="10.199999999999999" x14ac:dyDescent="0.2"/>
  <cols>
    <col min="1" max="1" width="3.33203125" style="59" customWidth="1"/>
    <col min="2" max="2" width="63.109375" style="59" customWidth="1"/>
    <col min="3" max="3" width="17.6640625" style="59" customWidth="1"/>
    <col min="4" max="16384" width="11.44140625" style="59"/>
  </cols>
  <sheetData>
    <row r="1" spans="1:3" s="58" customFormat="1" ht="18" customHeight="1" x14ac:dyDescent="0.3">
      <c r="A1" s="159" t="str">
        <f>ESF!A1</f>
        <v>Instituto Municipal de Vivienda de León, Guanajuato (IMUVI)</v>
      </c>
      <c r="B1" s="160"/>
      <c r="C1" s="161"/>
    </row>
    <row r="2" spans="1:3" s="58" customFormat="1" ht="18" customHeight="1" x14ac:dyDescent="0.3">
      <c r="A2" s="162" t="s">
        <v>482</v>
      </c>
      <c r="B2" s="163"/>
      <c r="C2" s="164"/>
    </row>
    <row r="3" spans="1:3" s="58" customFormat="1" ht="18" customHeight="1" x14ac:dyDescent="0.3">
      <c r="A3" s="162" t="str">
        <f>ESF!A3</f>
        <v>Correspondiente del 1 de enero al 31 de diciembre de 2021</v>
      </c>
      <c r="B3" s="163"/>
      <c r="C3" s="164"/>
    </row>
    <row r="4" spans="1:3" s="60" customFormat="1" x14ac:dyDescent="0.2">
      <c r="A4" s="165" t="s">
        <v>478</v>
      </c>
      <c r="B4" s="166"/>
      <c r="C4" s="167"/>
    </row>
    <row r="5" spans="1:3" x14ac:dyDescent="0.2">
      <c r="A5" s="75" t="s">
        <v>517</v>
      </c>
      <c r="B5" s="75"/>
      <c r="C5" s="76">
        <v>103615199.55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24634896.450000003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24634896.450000003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13909159.08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0</v>
      </c>
    </row>
    <row r="18" spans="1:3" x14ac:dyDescent="0.2">
      <c r="A18" s="90">
        <v>3.3</v>
      </c>
      <c r="B18" s="85" t="s">
        <v>527</v>
      </c>
      <c r="C18" s="91">
        <v>13909159.08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114340936.92</v>
      </c>
    </row>
    <row r="22" spans="1:3" x14ac:dyDescent="0.2">
      <c r="B22" s="42" t="s">
        <v>648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C41"/>
  <sheetViews>
    <sheetView showGridLines="0" workbookViewId="0">
      <selection sqref="A1:C1"/>
    </sheetView>
  </sheetViews>
  <sheetFormatPr baseColWidth="10" defaultColWidth="11.44140625" defaultRowHeight="10.199999999999999" x14ac:dyDescent="0.2"/>
  <cols>
    <col min="1" max="1" width="3.6640625" style="59" customWidth="1"/>
    <col min="2" max="2" width="62.109375" style="59" customWidth="1"/>
    <col min="3" max="3" width="17.6640625" style="59" customWidth="1"/>
    <col min="4" max="16384" width="11.44140625" style="59"/>
  </cols>
  <sheetData>
    <row r="1" spans="1:3" s="61" customFormat="1" ht="18.899999999999999" customHeight="1" x14ac:dyDescent="0.3">
      <c r="A1" s="168" t="str">
        <f>ESF!A1</f>
        <v>Instituto Municipal de Vivienda de León, Guanajuato (IMUVI)</v>
      </c>
      <c r="B1" s="169"/>
      <c r="C1" s="170"/>
    </row>
    <row r="2" spans="1:3" s="61" customFormat="1" ht="18.899999999999999" customHeight="1" x14ac:dyDescent="0.3">
      <c r="A2" s="171" t="s">
        <v>483</v>
      </c>
      <c r="B2" s="172"/>
      <c r="C2" s="173"/>
    </row>
    <row r="3" spans="1:3" s="61" customFormat="1" ht="18.899999999999999" customHeight="1" x14ac:dyDescent="0.3">
      <c r="A3" s="171" t="str">
        <f>ESF!A3</f>
        <v>Correspondiente del 1 de enero al 31 de diciembre de 2021</v>
      </c>
      <c r="B3" s="172"/>
      <c r="C3" s="173"/>
    </row>
    <row r="4" spans="1:3" x14ac:dyDescent="0.2">
      <c r="A4" s="165" t="s">
        <v>478</v>
      </c>
      <c r="B4" s="166"/>
      <c r="C4" s="167"/>
    </row>
    <row r="5" spans="1:3" x14ac:dyDescent="0.2">
      <c r="A5" s="105" t="s">
        <v>530</v>
      </c>
      <c r="B5" s="75"/>
      <c r="C5" s="98">
        <v>68095482.320000008</v>
      </c>
    </row>
    <row r="6" spans="1:3" x14ac:dyDescent="0.2">
      <c r="A6" s="99"/>
      <c r="B6" s="78"/>
      <c r="C6" s="100"/>
    </row>
    <row r="7" spans="1:3" x14ac:dyDescent="0.2">
      <c r="A7" s="88" t="s">
        <v>531</v>
      </c>
      <c r="B7" s="101"/>
      <c r="C7" s="80">
        <f>SUM(C8:C28)</f>
        <v>9689469.6699999999</v>
      </c>
    </row>
    <row r="8" spans="1:3" x14ac:dyDescent="0.2">
      <c r="A8" s="106">
        <v>2.1</v>
      </c>
      <c r="B8" s="107" t="s">
        <v>358</v>
      </c>
      <c r="C8" s="108">
        <v>0</v>
      </c>
    </row>
    <row r="9" spans="1:3" x14ac:dyDescent="0.2">
      <c r="A9" s="106">
        <v>2.2000000000000002</v>
      </c>
      <c r="B9" s="107" t="s">
        <v>355</v>
      </c>
      <c r="C9" s="108">
        <v>0</v>
      </c>
    </row>
    <row r="10" spans="1:3" x14ac:dyDescent="0.2">
      <c r="A10" s="115">
        <v>2.2999999999999998</v>
      </c>
      <c r="B10" s="97" t="s">
        <v>224</v>
      </c>
      <c r="C10" s="108">
        <v>666913.78</v>
      </c>
    </row>
    <row r="11" spans="1:3" x14ac:dyDescent="0.2">
      <c r="A11" s="115">
        <v>2.4</v>
      </c>
      <c r="B11" s="97" t="s">
        <v>225</v>
      </c>
      <c r="C11" s="108">
        <v>28129.599999999999</v>
      </c>
    </row>
    <row r="12" spans="1:3" x14ac:dyDescent="0.2">
      <c r="A12" s="115">
        <v>2.5</v>
      </c>
      <c r="B12" s="97" t="s">
        <v>226</v>
      </c>
      <c r="C12" s="108">
        <v>0</v>
      </c>
    </row>
    <row r="13" spans="1:3" x14ac:dyDescent="0.2">
      <c r="A13" s="115">
        <v>2.6</v>
      </c>
      <c r="B13" s="97" t="s">
        <v>227</v>
      </c>
      <c r="C13" s="108">
        <v>0</v>
      </c>
    </row>
    <row r="14" spans="1:3" x14ac:dyDescent="0.2">
      <c r="A14" s="115">
        <v>2.7</v>
      </c>
      <c r="B14" s="97" t="s">
        <v>228</v>
      </c>
      <c r="C14" s="108">
        <v>0</v>
      </c>
    </row>
    <row r="15" spans="1:3" x14ac:dyDescent="0.2">
      <c r="A15" s="115">
        <v>2.8</v>
      </c>
      <c r="B15" s="97" t="s">
        <v>229</v>
      </c>
      <c r="C15" s="108">
        <v>188964</v>
      </c>
    </row>
    <row r="16" spans="1:3" x14ac:dyDescent="0.2">
      <c r="A16" s="115">
        <v>2.9</v>
      </c>
      <c r="B16" s="97" t="s">
        <v>231</v>
      </c>
      <c r="C16" s="108">
        <v>0</v>
      </c>
    </row>
    <row r="17" spans="1:3" x14ac:dyDescent="0.2">
      <c r="A17" s="115" t="s">
        <v>532</v>
      </c>
      <c r="B17" s="97" t="s">
        <v>533</v>
      </c>
      <c r="C17" s="108">
        <v>0</v>
      </c>
    </row>
    <row r="18" spans="1:3" x14ac:dyDescent="0.2">
      <c r="A18" s="115" t="s">
        <v>562</v>
      </c>
      <c r="B18" s="97" t="s">
        <v>233</v>
      </c>
      <c r="C18" s="108">
        <v>289382.88</v>
      </c>
    </row>
    <row r="19" spans="1:3" x14ac:dyDescent="0.2">
      <c r="A19" s="115" t="s">
        <v>563</v>
      </c>
      <c r="B19" s="97" t="s">
        <v>534</v>
      </c>
      <c r="C19" s="108">
        <v>0</v>
      </c>
    </row>
    <row r="20" spans="1:3" x14ac:dyDescent="0.2">
      <c r="A20" s="115" t="s">
        <v>564</v>
      </c>
      <c r="B20" s="97" t="s">
        <v>535</v>
      </c>
      <c r="C20" s="108">
        <v>8516079.4100000001</v>
      </c>
    </row>
    <row r="21" spans="1:3" x14ac:dyDescent="0.2">
      <c r="A21" s="115" t="s">
        <v>565</v>
      </c>
      <c r="B21" s="97" t="s">
        <v>536</v>
      </c>
      <c r="C21" s="108">
        <v>0</v>
      </c>
    </row>
    <row r="22" spans="1:3" x14ac:dyDescent="0.2">
      <c r="A22" s="115" t="s">
        <v>537</v>
      </c>
      <c r="B22" s="97" t="s">
        <v>538</v>
      </c>
      <c r="C22" s="108">
        <v>0</v>
      </c>
    </row>
    <row r="23" spans="1:3" x14ac:dyDescent="0.2">
      <c r="A23" s="115" t="s">
        <v>539</v>
      </c>
      <c r="B23" s="97" t="s">
        <v>540</v>
      </c>
      <c r="C23" s="108">
        <v>0</v>
      </c>
    </row>
    <row r="24" spans="1:3" x14ac:dyDescent="0.2">
      <c r="A24" s="115" t="s">
        <v>541</v>
      </c>
      <c r="B24" s="97" t="s">
        <v>542</v>
      </c>
      <c r="C24" s="108">
        <v>0</v>
      </c>
    </row>
    <row r="25" spans="1:3" x14ac:dyDescent="0.2">
      <c r="A25" s="115" t="s">
        <v>543</v>
      </c>
      <c r="B25" s="97" t="s">
        <v>544</v>
      </c>
      <c r="C25" s="108">
        <v>0</v>
      </c>
    </row>
    <row r="26" spans="1:3" x14ac:dyDescent="0.2">
      <c r="A26" s="115" t="s">
        <v>545</v>
      </c>
      <c r="B26" s="97" t="s">
        <v>546</v>
      </c>
      <c r="C26" s="108">
        <v>0</v>
      </c>
    </row>
    <row r="27" spans="1:3" x14ac:dyDescent="0.2">
      <c r="A27" s="115" t="s">
        <v>547</v>
      </c>
      <c r="B27" s="97" t="s">
        <v>548</v>
      </c>
      <c r="C27" s="108">
        <v>0</v>
      </c>
    </row>
    <row r="28" spans="1:3" x14ac:dyDescent="0.2">
      <c r="A28" s="115" t="s">
        <v>549</v>
      </c>
      <c r="B28" s="107" t="s">
        <v>550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551</v>
      </c>
      <c r="B30" s="112"/>
      <c r="C30" s="113">
        <f>SUM(C31:C37)</f>
        <v>27064443.539999999</v>
      </c>
    </row>
    <row r="31" spans="1:3" x14ac:dyDescent="0.2">
      <c r="A31" s="115" t="s">
        <v>552</v>
      </c>
      <c r="B31" s="97" t="s">
        <v>427</v>
      </c>
      <c r="C31" s="108">
        <v>3432810.12</v>
      </c>
    </row>
    <row r="32" spans="1:3" x14ac:dyDescent="0.2">
      <c r="A32" s="115" t="s">
        <v>553</v>
      </c>
      <c r="B32" s="97" t="s">
        <v>80</v>
      </c>
      <c r="C32" s="108">
        <v>0</v>
      </c>
    </row>
    <row r="33" spans="1:3" x14ac:dyDescent="0.2">
      <c r="A33" s="115" t="s">
        <v>554</v>
      </c>
      <c r="B33" s="97" t="s">
        <v>437</v>
      </c>
      <c r="C33" s="108">
        <v>18433992.489999998</v>
      </c>
    </row>
    <row r="34" spans="1:3" x14ac:dyDescent="0.2">
      <c r="A34" s="115" t="s">
        <v>555</v>
      </c>
      <c r="B34" s="97" t="s">
        <v>556</v>
      </c>
      <c r="C34" s="108">
        <v>0</v>
      </c>
    </row>
    <row r="35" spans="1:3" x14ac:dyDescent="0.2">
      <c r="A35" s="115" t="s">
        <v>557</v>
      </c>
      <c r="B35" s="97" t="s">
        <v>558</v>
      </c>
      <c r="C35" s="108">
        <v>0</v>
      </c>
    </row>
    <row r="36" spans="1:3" x14ac:dyDescent="0.2">
      <c r="A36" s="115" t="s">
        <v>559</v>
      </c>
      <c r="B36" s="97" t="s">
        <v>445</v>
      </c>
      <c r="C36" s="108">
        <v>0</v>
      </c>
    </row>
    <row r="37" spans="1:3" x14ac:dyDescent="0.2">
      <c r="A37" s="115" t="s">
        <v>560</v>
      </c>
      <c r="B37" s="107" t="s">
        <v>561</v>
      </c>
      <c r="C37" s="114">
        <v>5197640.93</v>
      </c>
    </row>
    <row r="38" spans="1:3" x14ac:dyDescent="0.2">
      <c r="A38" s="99"/>
      <c r="B38" s="102"/>
      <c r="C38" s="103"/>
    </row>
    <row r="39" spans="1:3" x14ac:dyDescent="0.2">
      <c r="A39" s="104" t="s">
        <v>84</v>
      </c>
      <c r="B39" s="75"/>
      <c r="C39" s="76">
        <f>C5-C7+C30</f>
        <v>85470456.189999998</v>
      </c>
    </row>
    <row r="41" spans="1:3" x14ac:dyDescent="0.2">
      <c r="B41" s="42" t="s">
        <v>648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49"/>
  <sheetViews>
    <sheetView workbookViewId="0">
      <selection sqref="A1:F1"/>
    </sheetView>
  </sheetViews>
  <sheetFormatPr baseColWidth="10" defaultColWidth="9.109375" defaultRowHeight="10.199999999999999" x14ac:dyDescent="0.2"/>
  <cols>
    <col min="1" max="1" width="12.6640625" style="51" customWidth="1"/>
    <col min="2" max="2" width="72.109375" style="51" customWidth="1"/>
    <col min="3" max="7" width="15.6640625" style="51" customWidth="1"/>
    <col min="8" max="8" width="11.6640625" style="51" customWidth="1"/>
    <col min="9" max="9" width="13.44140625" style="51" customWidth="1"/>
    <col min="10" max="10" width="13.109375" style="51" customWidth="1"/>
    <col min="11" max="16384" width="9.109375" style="51"/>
  </cols>
  <sheetData>
    <row r="1" spans="1:10" ht="18.899999999999999" customHeight="1" x14ac:dyDescent="0.2">
      <c r="A1" s="158" t="str">
        <f>'Notas a los Edos Financieros'!A1</f>
        <v>Instituto Municipal de Vivienda de León, Guanajuato (IMUVI)</v>
      </c>
      <c r="B1" s="174"/>
      <c r="C1" s="174"/>
      <c r="D1" s="174"/>
      <c r="E1" s="174"/>
      <c r="F1" s="174"/>
      <c r="G1" s="49" t="s">
        <v>179</v>
      </c>
      <c r="H1" s="50">
        <f>'Notas a los Edos Financieros'!D1</f>
        <v>2021</v>
      </c>
    </row>
    <row r="2" spans="1:10" ht="18.899999999999999" customHeight="1" x14ac:dyDescent="0.2">
      <c r="A2" s="158" t="s">
        <v>484</v>
      </c>
      <c r="B2" s="174"/>
      <c r="C2" s="174"/>
      <c r="D2" s="174"/>
      <c r="E2" s="174"/>
      <c r="F2" s="174"/>
      <c r="G2" s="49" t="s">
        <v>181</v>
      </c>
      <c r="H2" s="50" t="str">
        <f>'Notas a los Edos Financieros'!D2</f>
        <v>Anual</v>
      </c>
    </row>
    <row r="3" spans="1:10" ht="18.899999999999999" customHeight="1" x14ac:dyDescent="0.2">
      <c r="A3" s="158" t="str">
        <f>'Notas a los Edos Financieros'!A3</f>
        <v>Correspondiente del 1 de enero al 31 de diciembre de 2021</v>
      </c>
      <c r="B3" s="174"/>
      <c r="C3" s="174"/>
      <c r="D3" s="174"/>
      <c r="E3" s="174"/>
      <c r="F3" s="174"/>
      <c r="G3" s="49" t="s">
        <v>182</v>
      </c>
      <c r="H3" s="50">
        <f>'Notas a los Edos Financieros'!D3</f>
        <v>4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</row>
    <row r="36" spans="1:6" x14ac:dyDescent="0.2">
      <c r="A36" s="51">
        <v>8110</v>
      </c>
      <c r="B36" s="51" t="s">
        <v>96</v>
      </c>
      <c r="C36" s="56">
        <v>0</v>
      </c>
      <c r="D36" s="56">
        <v>80741590</v>
      </c>
      <c r="E36" s="56">
        <v>0</v>
      </c>
      <c r="F36" s="56">
        <f>+C36+D36-E36</f>
        <v>80741590</v>
      </c>
    </row>
    <row r="37" spans="1:6" x14ac:dyDescent="0.2">
      <c r="A37" s="51">
        <v>8120</v>
      </c>
      <c r="B37" s="51" t="s">
        <v>95</v>
      </c>
      <c r="C37" s="56">
        <v>0</v>
      </c>
      <c r="D37" s="56">
        <v>103615199.55</v>
      </c>
      <c r="E37" s="56">
        <v>154385777</v>
      </c>
      <c r="F37" s="56">
        <f t="shared" ref="F37:F47" si="0">+C37+D37-E37</f>
        <v>-50770577.450000003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73644187</v>
      </c>
      <c r="E38" s="56">
        <v>0</v>
      </c>
      <c r="F38" s="56">
        <f t="shared" si="0"/>
        <v>73644187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103615199.55</v>
      </c>
      <c r="E39" s="56">
        <v>103615199.55</v>
      </c>
      <c r="F39" s="56">
        <f t="shared" si="0"/>
        <v>0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0</v>
      </c>
      <c r="E40" s="56">
        <v>103615199.55</v>
      </c>
      <c r="F40" s="56">
        <f t="shared" si="0"/>
        <v>-103615199.55</v>
      </c>
    </row>
    <row r="41" spans="1:6" x14ac:dyDescent="0.2">
      <c r="A41" s="51">
        <v>8210</v>
      </c>
      <c r="B41" s="51" t="s">
        <v>91</v>
      </c>
      <c r="C41" s="56">
        <v>0</v>
      </c>
      <c r="D41" s="56">
        <v>0</v>
      </c>
      <c r="E41" s="56">
        <v>80741590</v>
      </c>
      <c r="F41" s="56">
        <f t="shared" si="0"/>
        <v>-80741590</v>
      </c>
    </row>
    <row r="42" spans="1:6" x14ac:dyDescent="0.2">
      <c r="A42" s="51">
        <v>8220</v>
      </c>
      <c r="B42" s="51" t="s">
        <v>90</v>
      </c>
      <c r="C42" s="56">
        <v>0</v>
      </c>
      <c r="D42" s="56">
        <v>154385777</v>
      </c>
      <c r="E42" s="56">
        <v>70178496.890000001</v>
      </c>
      <c r="F42" s="56">
        <f t="shared" si="0"/>
        <v>84207280.109999999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0</v>
      </c>
      <c r="E43" s="56">
        <v>73644187</v>
      </c>
      <c r="F43" s="56">
        <f t="shared" si="0"/>
        <v>-73644187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70178496.890000001</v>
      </c>
      <c r="E44" s="56">
        <v>68095482.319999993</v>
      </c>
      <c r="F44" s="56">
        <f t="shared" si="0"/>
        <v>2083014.5700000077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68095482.319999993</v>
      </c>
      <c r="E45" s="56">
        <v>66195272.149999999</v>
      </c>
      <c r="F45" s="56">
        <f t="shared" si="0"/>
        <v>1900210.1699999943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66195272.149999999</v>
      </c>
      <c r="E46" s="56">
        <v>66195272.149999999</v>
      </c>
      <c r="F46" s="56">
        <f t="shared" si="0"/>
        <v>0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66195272.149999999</v>
      </c>
      <c r="E47" s="56">
        <v>0</v>
      </c>
      <c r="F47" s="56">
        <f t="shared" si="0"/>
        <v>66195272.149999999</v>
      </c>
    </row>
    <row r="48" spans="1:6" x14ac:dyDescent="0.2">
      <c r="A48" s="138"/>
    </row>
    <row r="49" spans="1:2" x14ac:dyDescent="0.2">
      <c r="A49" s="138"/>
      <c r="B49" s="4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2" customWidth="1"/>
    <col min="2" max="2" width="42.109375" style="2" customWidth="1"/>
    <col min="3" max="3" width="18.6640625" style="2" bestFit="1" customWidth="1"/>
    <col min="4" max="4" width="17" style="2" bestFit="1" customWidth="1"/>
    <col min="5" max="5" width="13.109375" style="2" customWidth="1"/>
    <col min="6" max="6" width="11.44140625" style="2" customWidth="1"/>
    <col min="7" max="8" width="11.6640625" style="2" hidden="1" customWidth="1"/>
    <col min="9" max="16384" width="11.441406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" customHeight="1" x14ac:dyDescent="0.2">
      <c r="A5" s="175" t="s">
        <v>34</v>
      </c>
      <c r="B5" s="175"/>
      <c r="C5" s="175"/>
      <c r="D5" s="175"/>
      <c r="E5" s="175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3.2" x14ac:dyDescent="0.25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76" t="s">
        <v>36</v>
      </c>
      <c r="C10" s="176"/>
      <c r="D10" s="176"/>
      <c r="E10" s="176"/>
    </row>
    <row r="11" spans="1:8" s="6" customFormat="1" ht="12.9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76" t="s">
        <v>38</v>
      </c>
      <c r="C12" s="176"/>
      <c r="D12" s="176"/>
      <c r="E12" s="176"/>
    </row>
    <row r="13" spans="1:8" s="6" customFormat="1" ht="26.1" customHeight="1" x14ac:dyDescent="0.2">
      <c r="A13" s="122" t="s">
        <v>593</v>
      </c>
      <c r="B13" s="176" t="s">
        <v>39</v>
      </c>
      <c r="C13" s="176"/>
      <c r="D13" s="176"/>
      <c r="E13" s="176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" customHeight="1" x14ac:dyDescent="0.2">
      <c r="A16" s="122" t="s">
        <v>589</v>
      </c>
    </row>
    <row r="17" spans="1:4" s="6" customFormat="1" ht="12.9" customHeight="1" x14ac:dyDescent="0.2">
      <c r="A17" s="9"/>
    </row>
    <row r="18" spans="1:4" s="6" customFormat="1" ht="12.9" customHeight="1" x14ac:dyDescent="0.2">
      <c r="A18" s="63" t="s">
        <v>97</v>
      </c>
    </row>
    <row r="19" spans="1:4" s="6" customFormat="1" ht="12.9" customHeight="1" x14ac:dyDescent="0.2">
      <c r="A19" s="123" t="s">
        <v>587</v>
      </c>
    </row>
    <row r="20" spans="1:4" s="6" customFormat="1" ht="12.9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606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5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607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zoomScaleNormal="100" workbookViewId="0">
      <selection sqref="A1:F1"/>
    </sheetView>
  </sheetViews>
  <sheetFormatPr baseColWidth="10" defaultColWidth="9.109375" defaultRowHeight="10.199999999999999" x14ac:dyDescent="0.2"/>
  <cols>
    <col min="1" max="1" width="10" style="42" customWidth="1"/>
    <col min="2" max="2" width="64.5546875" style="42" bestFit="1" customWidth="1"/>
    <col min="3" max="3" width="16.44140625" style="42" bestFit="1" customWidth="1"/>
    <col min="4" max="4" width="19.109375" style="42" customWidth="1"/>
    <col min="5" max="5" width="24.5546875" style="42" customWidth="1"/>
    <col min="6" max="6" width="22.6640625" style="42" customWidth="1"/>
    <col min="7" max="8" width="16.6640625" style="42" customWidth="1"/>
    <col min="9" max="16384" width="9.109375" style="42"/>
  </cols>
  <sheetData>
    <row r="1" spans="1:8" s="38" customFormat="1" ht="18.899999999999999" customHeight="1" x14ac:dyDescent="0.3">
      <c r="A1" s="156" t="str">
        <f>'Notas a los Edos Financieros'!A1</f>
        <v>Instituto Municipal de Vivienda de León, Guanajuato (IMUVI)</v>
      </c>
      <c r="B1" s="157"/>
      <c r="C1" s="157"/>
      <c r="D1" s="157"/>
      <c r="E1" s="157"/>
      <c r="F1" s="157"/>
      <c r="G1" s="36" t="s">
        <v>179</v>
      </c>
      <c r="H1" s="47">
        <f>'Notas a los Edos Financieros'!D1</f>
        <v>2021</v>
      </c>
    </row>
    <row r="2" spans="1:8" s="38" customFormat="1" ht="18.899999999999999" customHeight="1" x14ac:dyDescent="0.3">
      <c r="A2" s="156" t="s">
        <v>180</v>
      </c>
      <c r="B2" s="157"/>
      <c r="C2" s="157"/>
      <c r="D2" s="157"/>
      <c r="E2" s="157"/>
      <c r="F2" s="157"/>
      <c r="G2" s="36" t="s">
        <v>181</v>
      </c>
      <c r="H2" s="47" t="str">
        <f>'Notas a los Edos Financieros'!D2</f>
        <v>Anual</v>
      </c>
    </row>
    <row r="3" spans="1:8" s="38" customFormat="1" ht="18.899999999999999" customHeight="1" x14ac:dyDescent="0.3">
      <c r="A3" s="156" t="str">
        <f>'Notas a los Edos Financieros'!A3</f>
        <v>Correspondiente del 1 de enero al 31 de diciembre de 2021</v>
      </c>
      <c r="B3" s="157"/>
      <c r="C3" s="157"/>
      <c r="D3" s="157"/>
      <c r="E3" s="157"/>
      <c r="F3" s="157"/>
      <c r="G3" s="36" t="s">
        <v>182</v>
      </c>
      <c r="H3" s="47">
        <f>'Notas a los Edos Financieros'!D3</f>
        <v>4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0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31015380</v>
      </c>
      <c r="D15" s="46">
        <v>40896735.049999997</v>
      </c>
      <c r="E15" s="46">
        <v>48953482.789999999</v>
      </c>
      <c r="F15" s="46">
        <v>41921977.560000002</v>
      </c>
      <c r="G15" s="46">
        <v>0</v>
      </c>
      <c r="H15" s="42" t="s">
        <v>653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387604</v>
      </c>
      <c r="D20" s="46">
        <v>8452.41</v>
      </c>
      <c r="E20" s="46">
        <v>0</v>
      </c>
      <c r="F20" s="46">
        <v>379151.59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8" x14ac:dyDescent="0.2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6103860.5700000003</v>
      </c>
      <c r="D27" s="46">
        <v>821302.17999999993</v>
      </c>
      <c r="E27" s="46">
        <v>0</v>
      </c>
      <c r="F27" s="46">
        <v>0</v>
      </c>
      <c r="G27" s="46">
        <v>5282558.3899999997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f>SUM(C33:C37)</f>
        <v>240345254.26000002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64492951.880000003</v>
      </c>
      <c r="D34" s="42" t="s">
        <v>654</v>
      </c>
      <c r="E34" s="42" t="s">
        <v>655</v>
      </c>
      <c r="F34" s="42" t="s">
        <v>656</v>
      </c>
      <c r="G34" s="42" t="s">
        <v>657</v>
      </c>
    </row>
    <row r="35" spans="1:8" x14ac:dyDescent="0.2">
      <c r="A35" s="44">
        <v>1143</v>
      </c>
      <c r="B35" s="42" t="s">
        <v>206</v>
      </c>
      <c r="C35" s="46">
        <v>12823451.640000001</v>
      </c>
      <c r="D35" s="42" t="s">
        <v>658</v>
      </c>
      <c r="E35" s="42" t="s">
        <v>657</v>
      </c>
      <c r="F35" s="42" t="s">
        <v>657</v>
      </c>
      <c r="G35" s="42" t="s">
        <v>657</v>
      </c>
    </row>
    <row r="36" spans="1:8" x14ac:dyDescent="0.2">
      <c r="A36" s="44">
        <v>1144</v>
      </c>
      <c r="B36" s="42" t="s">
        <v>207</v>
      </c>
      <c r="C36" s="46">
        <v>163028850.74000001</v>
      </c>
      <c r="D36" s="42" t="s">
        <v>659</v>
      </c>
      <c r="E36" s="42" t="s">
        <v>657</v>
      </c>
      <c r="F36" s="42" t="s">
        <v>657</v>
      </c>
      <c r="G36" s="42" t="s">
        <v>657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0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f>SUM(C55:C61)</f>
        <v>49294868.660000004</v>
      </c>
      <c r="D54" s="46">
        <f t="shared" ref="D54:E54" si="0">SUM(D55:D61)</f>
        <v>2241238.4700000002</v>
      </c>
      <c r="E54" s="46">
        <f t="shared" si="0"/>
        <v>-16452800.33</v>
      </c>
    </row>
    <row r="55" spans="1:8" x14ac:dyDescent="0.2">
      <c r="A55" s="44">
        <v>1231</v>
      </c>
      <c r="B55" s="42" t="s">
        <v>216</v>
      </c>
      <c r="C55" s="46">
        <v>3061714.35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ht="20.399999999999999" customHeight="1" x14ac:dyDescent="0.2">
      <c r="A57" s="44">
        <v>1233</v>
      </c>
      <c r="B57" s="42" t="s">
        <v>218</v>
      </c>
      <c r="C57" s="46">
        <v>46233154.310000002</v>
      </c>
      <c r="D57" s="46">
        <v>2241238.4700000002</v>
      </c>
      <c r="E57" s="46">
        <v>-16452800.33</v>
      </c>
      <c r="F57" s="42" t="s">
        <v>660</v>
      </c>
      <c r="G57" s="42">
        <v>0.05</v>
      </c>
      <c r="H57" s="151" t="s">
        <v>661</v>
      </c>
    </row>
    <row r="58" spans="1:8" x14ac:dyDescent="0.2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f>SUM(C63:C70)</f>
        <v>16953651.18</v>
      </c>
      <c r="D62" s="46">
        <f t="shared" ref="D62:E62" si="1">SUM(D63:D70)</f>
        <v>1030696.51</v>
      </c>
      <c r="E62" s="46">
        <f t="shared" si="1"/>
        <v>-13531077.58</v>
      </c>
    </row>
    <row r="63" spans="1:8" ht="20.399999999999999" x14ac:dyDescent="0.2">
      <c r="A63" s="44">
        <v>1241</v>
      </c>
      <c r="B63" s="42" t="s">
        <v>224</v>
      </c>
      <c r="C63" s="46">
        <v>6591611.1200000001</v>
      </c>
      <c r="D63" s="46">
        <v>442413</v>
      </c>
      <c r="E63" s="46">
        <v>-5151286.42</v>
      </c>
      <c r="F63" s="42" t="s">
        <v>660</v>
      </c>
      <c r="G63" s="42">
        <v>0.1</v>
      </c>
      <c r="H63" s="151" t="s">
        <v>661</v>
      </c>
    </row>
    <row r="64" spans="1:8" x14ac:dyDescent="0.2">
      <c r="A64" s="44">
        <v>1242</v>
      </c>
      <c r="B64" s="42" t="s">
        <v>225</v>
      </c>
      <c r="C64" s="46">
        <v>53098.400000000001</v>
      </c>
      <c r="D64" s="46">
        <v>0</v>
      </c>
      <c r="E64" s="46">
        <v>0</v>
      </c>
    </row>
    <row r="65" spans="1:8" x14ac:dyDescent="0.2">
      <c r="A65" s="44">
        <v>1243</v>
      </c>
      <c r="B65" s="42" t="s">
        <v>226</v>
      </c>
      <c r="C65" s="46">
        <v>0</v>
      </c>
      <c r="D65" s="46">
        <v>0</v>
      </c>
      <c r="E65" s="46">
        <v>0</v>
      </c>
    </row>
    <row r="66" spans="1:8" ht="20.399999999999999" x14ac:dyDescent="0.2">
      <c r="A66" s="44">
        <v>1244</v>
      </c>
      <c r="B66" s="42" t="s">
        <v>227</v>
      </c>
      <c r="C66" s="46">
        <v>9536283.0999999996</v>
      </c>
      <c r="D66" s="46">
        <v>538522.55000000005</v>
      </c>
      <c r="E66" s="46">
        <v>-7990617.4299999997</v>
      </c>
      <c r="F66" s="42" t="s">
        <v>660</v>
      </c>
      <c r="G66" s="42">
        <v>0.3</v>
      </c>
      <c r="H66" s="151" t="s">
        <v>661</v>
      </c>
    </row>
    <row r="67" spans="1:8" x14ac:dyDescent="0.2">
      <c r="A67" s="44">
        <v>1245</v>
      </c>
      <c r="B67" s="42" t="s">
        <v>228</v>
      </c>
      <c r="C67" s="46">
        <v>0</v>
      </c>
      <c r="D67" s="46">
        <v>0</v>
      </c>
      <c r="E67" s="46">
        <v>0</v>
      </c>
    </row>
    <row r="68" spans="1:8" ht="20.399999999999999" x14ac:dyDescent="0.2">
      <c r="A68" s="44">
        <v>1246</v>
      </c>
      <c r="B68" s="42" t="s">
        <v>229</v>
      </c>
      <c r="C68" s="46">
        <v>772658.56</v>
      </c>
      <c r="D68" s="46">
        <v>49760.959999999999</v>
      </c>
      <c r="E68" s="46">
        <v>-389173.73</v>
      </c>
      <c r="F68" s="42" t="s">
        <v>660</v>
      </c>
      <c r="G68" s="42">
        <v>0.1</v>
      </c>
      <c r="H68" s="151" t="s">
        <v>661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f>SUM(C75:C79)</f>
        <v>1781746.3800000001</v>
      </c>
      <c r="D74" s="46">
        <f t="shared" ref="D74:E74" si="2">SUM(D75:D79)</f>
        <v>160802.25</v>
      </c>
      <c r="E74" s="46">
        <f t="shared" si="2"/>
        <v>-1561273.31</v>
      </c>
    </row>
    <row r="75" spans="1:8" x14ac:dyDescent="0.2">
      <c r="A75" s="44">
        <v>1251</v>
      </c>
      <c r="B75" s="42" t="s">
        <v>234</v>
      </c>
      <c r="C75" s="46">
        <v>46866.8</v>
      </c>
      <c r="D75" s="46">
        <v>0</v>
      </c>
      <c r="E75" s="46">
        <v>-46866.8</v>
      </c>
      <c r="F75" s="42" t="s">
        <v>662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1734879.58</v>
      </c>
      <c r="D78" s="46">
        <v>160802.25</v>
      </c>
      <c r="E78" s="46">
        <v>-1514406.51</v>
      </c>
      <c r="F78" s="42" t="s">
        <v>663</v>
      </c>
      <c r="G78" s="42" t="s">
        <v>657</v>
      </c>
      <c r="H78" s="42" t="s">
        <v>664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f>SUM(C81:C86)</f>
        <v>0</v>
      </c>
      <c r="D80" s="46">
        <f t="shared" ref="D80:E80" si="3">SUM(D81:D86)</f>
        <v>0</v>
      </c>
      <c r="E80" s="46">
        <f t="shared" si="3"/>
        <v>0</v>
      </c>
    </row>
    <row r="81" spans="1:8" x14ac:dyDescent="0.2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f>SUM(C91:C92)</f>
        <v>-1650088.71</v>
      </c>
    </row>
    <row r="91" spans="1:8" ht="71.400000000000006" x14ac:dyDescent="0.2">
      <c r="A91" s="44">
        <v>1161</v>
      </c>
      <c r="B91" s="42" t="s">
        <v>248</v>
      </c>
      <c r="C91" s="46">
        <v>-1650088.71</v>
      </c>
      <c r="D91" s="151" t="s">
        <v>665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f>SUM(C104:C112)</f>
        <v>10210360.709999999</v>
      </c>
      <c r="D103" s="46">
        <f t="shared" ref="D103:G103" si="4">SUM(D104:D112)</f>
        <v>8905152.1899999995</v>
      </c>
      <c r="E103" s="46">
        <f t="shared" si="4"/>
        <v>0</v>
      </c>
      <c r="F103" s="46">
        <f t="shared" si="4"/>
        <v>0</v>
      </c>
      <c r="G103" s="46">
        <f t="shared" si="4"/>
        <v>1305208.52</v>
      </c>
    </row>
    <row r="104" spans="1:8" x14ac:dyDescent="0.2">
      <c r="A104" s="44">
        <v>2111</v>
      </c>
      <c r="B104" s="42" t="s">
        <v>257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680307.67</v>
      </c>
      <c r="D105" s="46">
        <v>680307.67</v>
      </c>
      <c r="E105" s="46">
        <v>0</v>
      </c>
      <c r="F105" s="46">
        <v>0</v>
      </c>
      <c r="G105" s="46">
        <v>0</v>
      </c>
      <c r="H105" s="42" t="s">
        <v>666</v>
      </c>
    </row>
    <row r="106" spans="1:8" x14ac:dyDescent="0.2">
      <c r="A106" s="44">
        <v>2113</v>
      </c>
      <c r="B106" s="42" t="s">
        <v>259</v>
      </c>
      <c r="C106" s="46">
        <v>6167049.3799999999</v>
      </c>
      <c r="D106" s="46">
        <v>5881729.8900000006</v>
      </c>
      <c r="E106" s="46">
        <v>0</v>
      </c>
      <c r="F106" s="46">
        <v>0</v>
      </c>
      <c r="G106" s="46">
        <v>285319.49</v>
      </c>
      <c r="H106" s="42" t="s">
        <v>666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2183832.96</v>
      </c>
      <c r="D110" s="46">
        <v>2183832.96</v>
      </c>
      <c r="E110" s="46">
        <v>0</v>
      </c>
      <c r="F110" s="46">
        <v>0</v>
      </c>
      <c r="G110" s="46">
        <v>0</v>
      </c>
      <c r="H110" s="42" t="s">
        <v>666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1179170.7</v>
      </c>
      <c r="D112" s="46">
        <v>159281.67000000001</v>
      </c>
      <c r="E112" s="46">
        <v>0</v>
      </c>
      <c r="F112" s="46">
        <v>0</v>
      </c>
      <c r="G112" s="46">
        <v>1019889.03</v>
      </c>
      <c r="H112" s="42" t="s">
        <v>666</v>
      </c>
    </row>
    <row r="113" spans="1:8" x14ac:dyDescent="0.2">
      <c r="A113" s="44">
        <v>2120</v>
      </c>
      <c r="B113" s="42" t="s">
        <v>266</v>
      </c>
      <c r="C113" s="46">
        <f>SUM(C114:C116)</f>
        <v>0</v>
      </c>
      <c r="D113" s="46">
        <f t="shared" ref="D113:G113" si="5">SUM(D114:D116)</f>
        <v>0</v>
      </c>
      <c r="E113" s="46">
        <f t="shared" si="5"/>
        <v>0</v>
      </c>
      <c r="F113" s="46">
        <f t="shared" si="5"/>
        <v>0</v>
      </c>
      <c r="G113" s="46">
        <f t="shared" si="5"/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f>SUM(C121:C126)</f>
        <v>22170921.68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ht="71.400000000000006" x14ac:dyDescent="0.2">
      <c r="A122" s="44">
        <v>2162</v>
      </c>
      <c r="B122" s="42" t="s">
        <v>272</v>
      </c>
      <c r="C122" s="46">
        <v>22170921.68</v>
      </c>
      <c r="D122" s="42" t="s">
        <v>667</v>
      </c>
      <c r="E122" s="151" t="s">
        <v>668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f>SUM(C128:C133)</f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2" customWidth="1"/>
    <col min="2" max="2" width="124.3320312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x14ac:dyDescent="0.2">
      <c r="A6" s="118"/>
      <c r="B6" s="27" t="s">
        <v>643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22"/>
  <sheetViews>
    <sheetView zoomScaleNormal="100" workbookViewId="0">
      <selection sqref="A1:C1"/>
    </sheetView>
  </sheetViews>
  <sheetFormatPr baseColWidth="10" defaultColWidth="9.109375" defaultRowHeight="10.199999999999999" x14ac:dyDescent="0.2"/>
  <cols>
    <col min="1" max="1" width="10" style="42" customWidth="1"/>
    <col min="2" max="2" width="72.88671875" style="42" bestFit="1" customWidth="1"/>
    <col min="3" max="3" width="15.6640625" style="42" customWidth="1"/>
    <col min="4" max="5" width="19.6640625" style="42" customWidth="1"/>
    <col min="6" max="16384" width="9.109375" style="42"/>
  </cols>
  <sheetData>
    <row r="1" spans="1:5" s="48" customFormat="1" ht="18.899999999999999" customHeight="1" x14ac:dyDescent="0.3">
      <c r="A1" s="153" t="str">
        <f>ESF!A1</f>
        <v>Instituto Municipal de Vivienda de León, Guanajuato (IMUVI)</v>
      </c>
      <c r="B1" s="153"/>
      <c r="C1" s="153"/>
      <c r="D1" s="36" t="s">
        <v>179</v>
      </c>
      <c r="E1" s="47">
        <f>'Notas a los Edos Financieros'!D1</f>
        <v>2021</v>
      </c>
    </row>
    <row r="2" spans="1:5" s="38" customFormat="1" ht="18.899999999999999" customHeight="1" x14ac:dyDescent="0.3">
      <c r="A2" s="153" t="s">
        <v>290</v>
      </c>
      <c r="B2" s="153"/>
      <c r="C2" s="153"/>
      <c r="D2" s="36" t="s">
        <v>181</v>
      </c>
      <c r="E2" s="47" t="str">
        <f>'Notas a los Edos Financieros'!D2</f>
        <v>Anual</v>
      </c>
    </row>
    <row r="3" spans="1:5" s="38" customFormat="1" ht="18.899999999999999" customHeight="1" x14ac:dyDescent="0.3">
      <c r="A3" s="153" t="str">
        <f>ESF!A3</f>
        <v>Correspondiente del 1 de enero al 31 de diciembre de 2021</v>
      </c>
      <c r="B3" s="153"/>
      <c r="C3" s="153"/>
      <c r="D3" s="36" t="s">
        <v>182</v>
      </c>
      <c r="E3" s="47">
        <f>'Notas a los Edos Financieros'!D3</f>
        <v>4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f>+C9+C19+C25+C28+C34+C37+C46</f>
        <v>30170010.75</v>
      </c>
      <c r="D8" s="70"/>
      <c r="E8" s="68"/>
    </row>
    <row r="9" spans="1:5" x14ac:dyDescent="0.2">
      <c r="A9" s="69">
        <v>4110</v>
      </c>
      <c r="B9" s="70" t="s">
        <v>293</v>
      </c>
      <c r="C9" s="73">
        <f>SUM(C10:C18)</f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0.399999999999999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f>SUM(C20:C24)</f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f>SUM(C26:C27)</f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0.399999999999999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f>SUM(C29:C33)</f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0.399999999999999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f>SUM(C35:C36)</f>
        <v>0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0</v>
      </c>
      <c r="D35" s="70"/>
      <c r="E35" s="68"/>
    </row>
    <row r="36" spans="1:5" ht="20.399999999999999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f>SUM(C38:C45)</f>
        <v>0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0.399999999999999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0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f>SUM(C47:C54)</f>
        <v>30170010.75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30.6" x14ac:dyDescent="0.2">
      <c r="A49" s="69">
        <v>4173</v>
      </c>
      <c r="B49" s="71" t="s">
        <v>497</v>
      </c>
      <c r="C49" s="73">
        <v>30170010.75</v>
      </c>
      <c r="D49" s="71" t="s">
        <v>669</v>
      </c>
      <c r="E49" s="68"/>
    </row>
    <row r="50" spans="1:5" ht="20.399999999999999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0.399999999999999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0.399999999999999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0.399999999999999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0.399999999999999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0.6" x14ac:dyDescent="0.2">
      <c r="A58" s="69">
        <v>4200</v>
      </c>
      <c r="B58" s="71" t="s">
        <v>503</v>
      </c>
      <c r="C58" s="73">
        <f>+C59+C65</f>
        <v>65598253.960000001</v>
      </c>
      <c r="D58" s="70"/>
      <c r="E58" s="68"/>
    </row>
    <row r="59" spans="1:5" ht="20.399999999999999" x14ac:dyDescent="0.2">
      <c r="A59" s="69">
        <v>4210</v>
      </c>
      <c r="B59" s="71" t="s">
        <v>504</v>
      </c>
      <c r="C59" s="73">
        <f>SUM(C60:C64)</f>
        <v>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f>SUM(C66:C69)</f>
        <v>65598253.960000001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65598253.960000001</v>
      </c>
      <c r="D66" s="70" t="s">
        <v>670</v>
      </c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f>+C74+C77+C83+C85+C87</f>
        <v>18572672.210000001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f>SUM(C75:C76)</f>
        <v>14675324.710000001</v>
      </c>
      <c r="D74" s="70"/>
      <c r="E74" s="70"/>
    </row>
    <row r="75" spans="1:5" ht="40.799999999999997" x14ac:dyDescent="0.2">
      <c r="A75" s="72">
        <v>4311</v>
      </c>
      <c r="B75" s="70" t="s">
        <v>508</v>
      </c>
      <c r="C75" s="73">
        <v>14675324.710000001</v>
      </c>
      <c r="D75" s="70" t="s">
        <v>671</v>
      </c>
      <c r="E75" s="71" t="s">
        <v>672</v>
      </c>
    </row>
    <row r="76" spans="1:5" x14ac:dyDescent="0.2">
      <c r="A76" s="72">
        <v>4319</v>
      </c>
      <c r="B76" s="70" t="s">
        <v>331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f>SUM(C78:C82)</f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f>SUM(C84)</f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f>SUM(C86)</f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f>SUM(C88:C94)</f>
        <v>3897347.5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ht="20.399999999999999" x14ac:dyDescent="0.2">
      <c r="A94" s="72">
        <v>4399</v>
      </c>
      <c r="B94" s="70" t="s">
        <v>340</v>
      </c>
      <c r="C94" s="73">
        <v>3897347.5</v>
      </c>
      <c r="D94" s="70" t="s">
        <v>673</v>
      </c>
      <c r="E94" s="71" t="s">
        <v>674</v>
      </c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f>+C99+C127+C160+C170+C185+C218</f>
        <v>85470456.189999998</v>
      </c>
      <c r="D98" s="74">
        <f>IFERROR(C98/C98,"")</f>
        <v>1</v>
      </c>
      <c r="E98" s="70"/>
    </row>
    <row r="99" spans="1:5" x14ac:dyDescent="0.2">
      <c r="A99" s="72">
        <v>5100</v>
      </c>
      <c r="B99" s="70" t="s">
        <v>347</v>
      </c>
      <c r="C99" s="73">
        <f>+C100+C107+C117</f>
        <v>58306112.290000007</v>
      </c>
      <c r="D99" s="74">
        <f t="shared" ref="D99:D162" si="0">IFERROR(C99/C99,"")</f>
        <v>1</v>
      </c>
      <c r="E99" s="70"/>
    </row>
    <row r="100" spans="1:5" x14ac:dyDescent="0.2">
      <c r="A100" s="72">
        <v>5110</v>
      </c>
      <c r="B100" s="70" t="s">
        <v>348</v>
      </c>
      <c r="C100" s="73">
        <f>SUM(C101:C106)</f>
        <v>47231488.020000003</v>
      </c>
      <c r="D100" s="74">
        <f t="shared" si="0"/>
        <v>1</v>
      </c>
      <c r="E100" s="70"/>
    </row>
    <row r="101" spans="1:5" x14ac:dyDescent="0.2">
      <c r="A101" s="72">
        <v>5111</v>
      </c>
      <c r="B101" s="70" t="s">
        <v>349</v>
      </c>
      <c r="C101" s="73">
        <v>24660456.670000002</v>
      </c>
      <c r="D101" s="74">
        <f t="shared" si="0"/>
        <v>1</v>
      </c>
      <c r="E101" s="70"/>
    </row>
    <row r="102" spans="1:5" x14ac:dyDescent="0.2">
      <c r="A102" s="72">
        <v>5112</v>
      </c>
      <c r="B102" s="70" t="s">
        <v>350</v>
      </c>
      <c r="C102" s="73">
        <v>1562035.31</v>
      </c>
      <c r="D102" s="74">
        <f t="shared" si="0"/>
        <v>1</v>
      </c>
      <c r="E102" s="70"/>
    </row>
    <row r="103" spans="1:5" x14ac:dyDescent="0.2">
      <c r="A103" s="72">
        <v>5113</v>
      </c>
      <c r="B103" s="70" t="s">
        <v>351</v>
      </c>
      <c r="C103" s="73">
        <v>5320833.41</v>
      </c>
      <c r="D103" s="74">
        <f t="shared" si="0"/>
        <v>1</v>
      </c>
      <c r="E103" s="70"/>
    </row>
    <row r="104" spans="1:5" x14ac:dyDescent="0.2">
      <c r="A104" s="72">
        <v>5114</v>
      </c>
      <c r="B104" s="70" t="s">
        <v>352</v>
      </c>
      <c r="C104" s="73">
        <v>4984315.0999999996</v>
      </c>
      <c r="D104" s="74">
        <f t="shared" si="0"/>
        <v>1</v>
      </c>
      <c r="E104" s="70"/>
    </row>
    <row r="105" spans="1:5" x14ac:dyDescent="0.2">
      <c r="A105" s="72">
        <v>5115</v>
      </c>
      <c r="B105" s="70" t="s">
        <v>353</v>
      </c>
      <c r="C105" s="73">
        <v>10703847.529999999</v>
      </c>
      <c r="D105" s="74">
        <f t="shared" si="0"/>
        <v>1</v>
      </c>
      <c r="E105" s="70"/>
    </row>
    <row r="106" spans="1:5" x14ac:dyDescent="0.2">
      <c r="A106" s="72">
        <v>5116</v>
      </c>
      <c r="B106" s="70" t="s">
        <v>354</v>
      </c>
      <c r="C106" s="73">
        <v>0</v>
      </c>
      <c r="D106" s="74" t="str">
        <f t="shared" si="0"/>
        <v/>
      </c>
      <c r="E106" s="70"/>
    </row>
    <row r="107" spans="1:5" x14ac:dyDescent="0.2">
      <c r="A107" s="72">
        <v>5120</v>
      </c>
      <c r="B107" s="70" t="s">
        <v>355</v>
      </c>
      <c r="C107" s="73">
        <f>SUM(C108:C116)</f>
        <v>1440424.27</v>
      </c>
      <c r="D107" s="74">
        <f t="shared" si="0"/>
        <v>1</v>
      </c>
      <c r="E107" s="70"/>
    </row>
    <row r="108" spans="1:5" x14ac:dyDescent="0.2">
      <c r="A108" s="72">
        <v>5121</v>
      </c>
      <c r="B108" s="70" t="s">
        <v>356</v>
      </c>
      <c r="C108" s="73">
        <v>279753.53999999998</v>
      </c>
      <c r="D108" s="74">
        <f t="shared" si="0"/>
        <v>1</v>
      </c>
      <c r="E108" s="70"/>
    </row>
    <row r="109" spans="1:5" x14ac:dyDescent="0.2">
      <c r="A109" s="72">
        <v>5122</v>
      </c>
      <c r="B109" s="70" t="s">
        <v>357</v>
      </c>
      <c r="C109" s="73">
        <v>17916.259999999998</v>
      </c>
      <c r="D109" s="74">
        <f t="shared" si="0"/>
        <v>1</v>
      </c>
      <c r="E109" s="70"/>
    </row>
    <row r="110" spans="1:5" x14ac:dyDescent="0.2">
      <c r="A110" s="72">
        <v>5123</v>
      </c>
      <c r="B110" s="70" t="s">
        <v>358</v>
      </c>
      <c r="C110" s="73">
        <v>0</v>
      </c>
      <c r="D110" s="74" t="str">
        <f t="shared" si="0"/>
        <v/>
      </c>
      <c r="E110" s="70"/>
    </row>
    <row r="111" spans="1:5" x14ac:dyDescent="0.2">
      <c r="A111" s="72">
        <v>5124</v>
      </c>
      <c r="B111" s="70" t="s">
        <v>359</v>
      </c>
      <c r="C111" s="73">
        <v>28160.080000000002</v>
      </c>
      <c r="D111" s="74">
        <f t="shared" si="0"/>
        <v>1</v>
      </c>
      <c r="E111" s="70"/>
    </row>
    <row r="112" spans="1:5" x14ac:dyDescent="0.2">
      <c r="A112" s="72">
        <v>5125</v>
      </c>
      <c r="B112" s="70" t="s">
        <v>360</v>
      </c>
      <c r="C112" s="73">
        <v>105736.02</v>
      </c>
      <c r="D112" s="74">
        <f t="shared" si="0"/>
        <v>1</v>
      </c>
      <c r="E112" s="70"/>
    </row>
    <row r="113" spans="1:5" x14ac:dyDescent="0.2">
      <c r="A113" s="72">
        <v>5126</v>
      </c>
      <c r="B113" s="70" t="s">
        <v>361</v>
      </c>
      <c r="C113" s="73">
        <v>847779.91</v>
      </c>
      <c r="D113" s="74">
        <f t="shared" si="0"/>
        <v>1</v>
      </c>
      <c r="E113" s="70"/>
    </row>
    <row r="114" spans="1:5" x14ac:dyDescent="0.2">
      <c r="A114" s="72">
        <v>5127</v>
      </c>
      <c r="B114" s="70" t="s">
        <v>362</v>
      </c>
      <c r="C114" s="73">
        <v>14116.72</v>
      </c>
      <c r="D114" s="74">
        <f t="shared" si="0"/>
        <v>1</v>
      </c>
      <c r="E114" s="70"/>
    </row>
    <row r="115" spans="1:5" x14ac:dyDescent="0.2">
      <c r="A115" s="72">
        <v>5128</v>
      </c>
      <c r="B115" s="70" t="s">
        <v>363</v>
      </c>
      <c r="C115" s="73">
        <v>0</v>
      </c>
      <c r="D115" s="74" t="str">
        <f t="shared" si="0"/>
        <v/>
      </c>
      <c r="E115" s="70"/>
    </row>
    <row r="116" spans="1:5" x14ac:dyDescent="0.2">
      <c r="A116" s="72">
        <v>5129</v>
      </c>
      <c r="B116" s="70" t="s">
        <v>364</v>
      </c>
      <c r="C116" s="73">
        <v>146961.74</v>
      </c>
      <c r="D116" s="74">
        <f t="shared" si="0"/>
        <v>1</v>
      </c>
      <c r="E116" s="70"/>
    </row>
    <row r="117" spans="1:5" x14ac:dyDescent="0.2">
      <c r="A117" s="72">
        <v>5130</v>
      </c>
      <c r="B117" s="70" t="s">
        <v>365</v>
      </c>
      <c r="C117" s="73">
        <f>SUM(C118:C126)</f>
        <v>9634199.9999999981</v>
      </c>
      <c r="D117" s="74">
        <f t="shared" si="0"/>
        <v>1</v>
      </c>
      <c r="E117" s="70"/>
    </row>
    <row r="118" spans="1:5" x14ac:dyDescent="0.2">
      <c r="A118" s="72">
        <v>5131</v>
      </c>
      <c r="B118" s="70" t="s">
        <v>366</v>
      </c>
      <c r="C118" s="73">
        <v>666815.39</v>
      </c>
      <c r="D118" s="74">
        <f t="shared" si="0"/>
        <v>1</v>
      </c>
      <c r="E118" s="70"/>
    </row>
    <row r="119" spans="1:5" x14ac:dyDescent="0.2">
      <c r="A119" s="72">
        <v>5132</v>
      </c>
      <c r="B119" s="70" t="s">
        <v>367</v>
      </c>
      <c r="C119" s="73">
        <v>510376.74</v>
      </c>
      <c r="D119" s="74">
        <f t="shared" si="0"/>
        <v>1</v>
      </c>
      <c r="E119" s="70"/>
    </row>
    <row r="120" spans="1:5" x14ac:dyDescent="0.2">
      <c r="A120" s="72">
        <v>5133</v>
      </c>
      <c r="B120" s="70" t="s">
        <v>368</v>
      </c>
      <c r="C120" s="73">
        <v>3582826.82</v>
      </c>
      <c r="D120" s="74">
        <f t="shared" si="0"/>
        <v>1</v>
      </c>
      <c r="E120" s="70"/>
    </row>
    <row r="121" spans="1:5" x14ac:dyDescent="0.2">
      <c r="A121" s="72">
        <v>5134</v>
      </c>
      <c r="B121" s="70" t="s">
        <v>369</v>
      </c>
      <c r="C121" s="73">
        <v>2353144.09</v>
      </c>
      <c r="D121" s="74">
        <f t="shared" si="0"/>
        <v>1</v>
      </c>
      <c r="E121" s="70"/>
    </row>
    <row r="122" spans="1:5" x14ac:dyDescent="0.2">
      <c r="A122" s="72">
        <v>5135</v>
      </c>
      <c r="B122" s="70" t="s">
        <v>370</v>
      </c>
      <c r="C122" s="73">
        <v>1248120.54</v>
      </c>
      <c r="D122" s="74">
        <f t="shared" si="0"/>
        <v>1</v>
      </c>
      <c r="E122" s="70"/>
    </row>
    <row r="123" spans="1:5" x14ac:dyDescent="0.2">
      <c r="A123" s="72">
        <v>5136</v>
      </c>
      <c r="B123" s="70" t="s">
        <v>371</v>
      </c>
      <c r="C123" s="73">
        <v>255168.52</v>
      </c>
      <c r="D123" s="74">
        <f t="shared" si="0"/>
        <v>1</v>
      </c>
      <c r="E123" s="70"/>
    </row>
    <row r="124" spans="1:5" x14ac:dyDescent="0.2">
      <c r="A124" s="72">
        <v>5137</v>
      </c>
      <c r="B124" s="70" t="s">
        <v>372</v>
      </c>
      <c r="C124" s="73">
        <v>32856.370000000003</v>
      </c>
      <c r="D124" s="74">
        <f t="shared" si="0"/>
        <v>1</v>
      </c>
      <c r="E124" s="70"/>
    </row>
    <row r="125" spans="1:5" x14ac:dyDescent="0.2">
      <c r="A125" s="72">
        <v>5138</v>
      </c>
      <c r="B125" s="70" t="s">
        <v>373</v>
      </c>
      <c r="C125" s="73">
        <v>146155.75</v>
      </c>
      <c r="D125" s="74">
        <f t="shared" si="0"/>
        <v>1</v>
      </c>
      <c r="E125" s="70"/>
    </row>
    <row r="126" spans="1:5" x14ac:dyDescent="0.2">
      <c r="A126" s="72">
        <v>5139</v>
      </c>
      <c r="B126" s="70" t="s">
        <v>374</v>
      </c>
      <c r="C126" s="73">
        <v>838735.78</v>
      </c>
      <c r="D126" s="74">
        <f t="shared" si="0"/>
        <v>1</v>
      </c>
      <c r="E126" s="70"/>
    </row>
    <row r="127" spans="1:5" x14ac:dyDescent="0.2">
      <c r="A127" s="72">
        <v>5200</v>
      </c>
      <c r="B127" s="70" t="s">
        <v>375</v>
      </c>
      <c r="C127" s="73">
        <f>+C128+C131+C134+C137+C142+C146+C149+C151+C157</f>
        <v>99900.36</v>
      </c>
      <c r="D127" s="74">
        <f t="shared" si="0"/>
        <v>1</v>
      </c>
      <c r="E127" s="70"/>
    </row>
    <row r="128" spans="1:5" x14ac:dyDescent="0.2">
      <c r="A128" s="72">
        <v>5210</v>
      </c>
      <c r="B128" s="70" t="s">
        <v>376</v>
      </c>
      <c r="C128" s="73">
        <f>SUM(C129:C130)</f>
        <v>0</v>
      </c>
      <c r="D128" s="74" t="str">
        <f t="shared" si="0"/>
        <v/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 t="str">
        <f t="shared" si="0"/>
        <v/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 t="str">
        <f t="shared" si="0"/>
        <v/>
      </c>
      <c r="E130" s="70"/>
    </row>
    <row r="131" spans="1:5" x14ac:dyDescent="0.2">
      <c r="A131" s="72">
        <v>5220</v>
      </c>
      <c r="B131" s="70" t="s">
        <v>379</v>
      </c>
      <c r="C131" s="73">
        <f>SUM(C132:C133)</f>
        <v>0</v>
      </c>
      <c r="D131" s="74" t="str">
        <f t="shared" si="0"/>
        <v/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 t="str">
        <f t="shared" si="0"/>
        <v/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 t="str">
        <f t="shared" si="0"/>
        <v/>
      </c>
      <c r="E133" s="70"/>
    </row>
    <row r="134" spans="1:5" x14ac:dyDescent="0.2">
      <c r="A134" s="72">
        <v>5230</v>
      </c>
      <c r="B134" s="70" t="s">
        <v>326</v>
      </c>
      <c r="C134" s="73">
        <f>SUM(C135:C136)</f>
        <v>0</v>
      </c>
      <c r="D134" s="74" t="str">
        <f t="shared" si="0"/>
        <v/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 t="str">
        <f t="shared" si="0"/>
        <v/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 t="str">
        <f t="shared" si="0"/>
        <v/>
      </c>
      <c r="E136" s="70"/>
    </row>
    <row r="137" spans="1:5" x14ac:dyDescent="0.2">
      <c r="A137" s="72">
        <v>5240</v>
      </c>
      <c r="B137" s="70" t="s">
        <v>327</v>
      </c>
      <c r="C137" s="73">
        <f>SUM(C138:C141)</f>
        <v>99900.36</v>
      </c>
      <c r="D137" s="74">
        <f t="shared" si="0"/>
        <v>1</v>
      </c>
      <c r="E137" s="70"/>
    </row>
    <row r="138" spans="1:5" x14ac:dyDescent="0.2">
      <c r="A138" s="72">
        <v>5241</v>
      </c>
      <c r="B138" s="70" t="s">
        <v>384</v>
      </c>
      <c r="C138" s="73">
        <v>0</v>
      </c>
      <c r="D138" s="74" t="str">
        <f t="shared" si="0"/>
        <v/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 t="str">
        <f t="shared" si="0"/>
        <v/>
      </c>
      <c r="E139" s="70"/>
    </row>
    <row r="140" spans="1:5" x14ac:dyDescent="0.2">
      <c r="A140" s="72">
        <v>5243</v>
      </c>
      <c r="B140" s="70" t="s">
        <v>386</v>
      </c>
      <c r="C140" s="73">
        <v>0</v>
      </c>
      <c r="D140" s="74" t="str">
        <f t="shared" si="0"/>
        <v/>
      </c>
      <c r="E140" s="70"/>
    </row>
    <row r="141" spans="1:5" x14ac:dyDescent="0.2">
      <c r="A141" s="72">
        <v>5244</v>
      </c>
      <c r="B141" s="70" t="s">
        <v>387</v>
      </c>
      <c r="C141" s="73">
        <v>99900.36</v>
      </c>
      <c r="D141" s="74">
        <f t="shared" si="0"/>
        <v>1</v>
      </c>
      <c r="E141" s="70"/>
    </row>
    <row r="142" spans="1:5" x14ac:dyDescent="0.2">
      <c r="A142" s="72">
        <v>5250</v>
      </c>
      <c r="B142" s="70" t="s">
        <v>328</v>
      </c>
      <c r="C142" s="73">
        <f>SUM(C143:C145)</f>
        <v>0</v>
      </c>
      <c r="D142" s="74" t="str">
        <f t="shared" si="0"/>
        <v/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 t="str">
        <f t="shared" si="0"/>
        <v/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 t="str">
        <f t="shared" si="0"/>
        <v/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 t="str">
        <f t="shared" si="0"/>
        <v/>
      </c>
      <c r="E145" s="70"/>
    </row>
    <row r="146" spans="1:5" x14ac:dyDescent="0.2">
      <c r="A146" s="72">
        <v>5260</v>
      </c>
      <c r="B146" s="70" t="s">
        <v>391</v>
      </c>
      <c r="C146" s="73">
        <f>SUM(C147:C148)</f>
        <v>0</v>
      </c>
      <c r="D146" s="74" t="str">
        <f t="shared" si="0"/>
        <v/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 t="str">
        <f t="shared" si="0"/>
        <v/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 t="str">
        <f t="shared" si="0"/>
        <v/>
      </c>
      <c r="E148" s="70"/>
    </row>
    <row r="149" spans="1:5" x14ac:dyDescent="0.2">
      <c r="A149" s="72">
        <v>5270</v>
      </c>
      <c r="B149" s="70" t="s">
        <v>394</v>
      </c>
      <c r="C149" s="73">
        <f>SUM(C150)</f>
        <v>0</v>
      </c>
      <c r="D149" s="74" t="str">
        <f t="shared" si="0"/>
        <v/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 t="str">
        <f t="shared" si="0"/>
        <v/>
      </c>
      <c r="E150" s="70"/>
    </row>
    <row r="151" spans="1:5" x14ac:dyDescent="0.2">
      <c r="A151" s="72">
        <v>5280</v>
      </c>
      <c r="B151" s="70" t="s">
        <v>396</v>
      </c>
      <c r="C151" s="73">
        <f>SUM(C152:C156)</f>
        <v>0</v>
      </c>
      <c r="D151" s="74" t="str">
        <f t="shared" si="0"/>
        <v/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 t="str">
        <f t="shared" si="0"/>
        <v/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 t="str">
        <f t="shared" si="0"/>
        <v/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 t="str">
        <f t="shared" si="0"/>
        <v/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 t="str">
        <f t="shared" si="0"/>
        <v/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 t="str">
        <f t="shared" si="0"/>
        <v/>
      </c>
      <c r="E156" s="70"/>
    </row>
    <row r="157" spans="1:5" x14ac:dyDescent="0.2">
      <c r="A157" s="72">
        <v>5290</v>
      </c>
      <c r="B157" s="70" t="s">
        <v>402</v>
      </c>
      <c r="C157" s="73">
        <f>SUM(C158:C159)</f>
        <v>0</v>
      </c>
      <c r="D157" s="74" t="str">
        <f t="shared" si="0"/>
        <v/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 t="str">
        <f t="shared" si="0"/>
        <v/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 t="str">
        <f t="shared" si="0"/>
        <v/>
      </c>
      <c r="E159" s="70"/>
    </row>
    <row r="160" spans="1:5" x14ac:dyDescent="0.2">
      <c r="A160" s="72">
        <v>5300</v>
      </c>
      <c r="B160" s="70" t="s">
        <v>405</v>
      </c>
      <c r="C160" s="73">
        <f>+C161+C164+C167</f>
        <v>0</v>
      </c>
      <c r="D160" s="74" t="str">
        <f t="shared" si="0"/>
        <v/>
      </c>
      <c r="E160" s="70"/>
    </row>
    <row r="161" spans="1:5" x14ac:dyDescent="0.2">
      <c r="A161" s="72">
        <v>5310</v>
      </c>
      <c r="B161" s="70" t="s">
        <v>321</v>
      </c>
      <c r="C161" s="73">
        <f>SUM(C162:C163)</f>
        <v>0</v>
      </c>
      <c r="D161" s="74" t="str">
        <f t="shared" si="0"/>
        <v/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 t="str">
        <f t="shared" si="0"/>
        <v/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 t="str">
        <f t="shared" ref="D163:D220" si="1">IFERROR(C163/C163,"")</f>
        <v/>
      </c>
      <c r="E163" s="70"/>
    </row>
    <row r="164" spans="1:5" x14ac:dyDescent="0.2">
      <c r="A164" s="72">
        <v>5320</v>
      </c>
      <c r="B164" s="70" t="s">
        <v>322</v>
      </c>
      <c r="C164" s="73">
        <f>SUM(C165:C166)</f>
        <v>0</v>
      </c>
      <c r="D164" s="74" t="str">
        <f t="shared" si="1"/>
        <v/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 t="str">
        <f t="shared" si="1"/>
        <v/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 t="str">
        <f t="shared" si="1"/>
        <v/>
      </c>
      <c r="E166" s="70"/>
    </row>
    <row r="167" spans="1:5" x14ac:dyDescent="0.2">
      <c r="A167" s="72">
        <v>5330</v>
      </c>
      <c r="B167" s="70" t="s">
        <v>323</v>
      </c>
      <c r="C167" s="73">
        <f>SUM(C168:C169)</f>
        <v>0</v>
      </c>
      <c r="D167" s="74" t="str">
        <f t="shared" si="1"/>
        <v/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 t="str">
        <f t="shared" si="1"/>
        <v/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 t="str">
        <f t="shared" si="1"/>
        <v/>
      </c>
      <c r="E169" s="70"/>
    </row>
    <row r="170" spans="1:5" x14ac:dyDescent="0.2">
      <c r="A170" s="72">
        <v>5400</v>
      </c>
      <c r="B170" s="70" t="s">
        <v>412</v>
      </c>
      <c r="C170" s="73">
        <f>+C171+C174+C177+C180+C182</f>
        <v>0</v>
      </c>
      <c r="D170" s="74" t="str">
        <f t="shared" si="1"/>
        <v/>
      </c>
      <c r="E170" s="70"/>
    </row>
    <row r="171" spans="1:5" x14ac:dyDescent="0.2">
      <c r="A171" s="72">
        <v>5410</v>
      </c>
      <c r="B171" s="70" t="s">
        <v>413</v>
      </c>
      <c r="C171" s="73">
        <f>SUM(C172:C173)</f>
        <v>0</v>
      </c>
      <c r="D171" s="74" t="str">
        <f t="shared" si="1"/>
        <v/>
      </c>
      <c r="E171" s="70"/>
    </row>
    <row r="172" spans="1:5" x14ac:dyDescent="0.2">
      <c r="A172" s="72">
        <v>5411</v>
      </c>
      <c r="B172" s="70" t="s">
        <v>414</v>
      </c>
      <c r="C172" s="73">
        <v>0</v>
      </c>
      <c r="D172" s="74" t="str">
        <f t="shared" si="1"/>
        <v/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 t="str">
        <f t="shared" si="1"/>
        <v/>
      </c>
      <c r="E173" s="70"/>
    </row>
    <row r="174" spans="1:5" x14ac:dyDescent="0.2">
      <c r="A174" s="72">
        <v>5420</v>
      </c>
      <c r="B174" s="70" t="s">
        <v>416</v>
      </c>
      <c r="C174" s="73">
        <f>SUM(C175:C176)</f>
        <v>0</v>
      </c>
      <c r="D174" s="74" t="str">
        <f t="shared" si="1"/>
        <v/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 t="str">
        <f t="shared" si="1"/>
        <v/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 t="str">
        <f t="shared" si="1"/>
        <v/>
      </c>
      <c r="E176" s="70"/>
    </row>
    <row r="177" spans="1:5" x14ac:dyDescent="0.2">
      <c r="A177" s="72">
        <v>5430</v>
      </c>
      <c r="B177" s="70" t="s">
        <v>419</v>
      </c>
      <c r="C177" s="73">
        <f>SUM(C178:C179)</f>
        <v>0</v>
      </c>
      <c r="D177" s="74" t="str">
        <f t="shared" si="1"/>
        <v/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 t="str">
        <f t="shared" si="1"/>
        <v/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 t="str">
        <f t="shared" si="1"/>
        <v/>
      </c>
      <c r="E179" s="70"/>
    </row>
    <row r="180" spans="1:5" x14ac:dyDescent="0.2">
      <c r="A180" s="72">
        <v>5440</v>
      </c>
      <c r="B180" s="70" t="s">
        <v>422</v>
      </c>
      <c r="C180" s="73">
        <f>SUM(C181)</f>
        <v>0</v>
      </c>
      <c r="D180" s="74" t="str">
        <f t="shared" si="1"/>
        <v/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 t="str">
        <f t="shared" si="1"/>
        <v/>
      </c>
      <c r="E181" s="70"/>
    </row>
    <row r="182" spans="1:5" x14ac:dyDescent="0.2">
      <c r="A182" s="72">
        <v>5450</v>
      </c>
      <c r="B182" s="70" t="s">
        <v>423</v>
      </c>
      <c r="C182" s="73">
        <f>SUM(C183:C184)</f>
        <v>0</v>
      </c>
      <c r="D182" s="74" t="str">
        <f t="shared" si="1"/>
        <v/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 t="str">
        <f t="shared" si="1"/>
        <v/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 t="str">
        <f t="shared" si="1"/>
        <v/>
      </c>
      <c r="E184" s="70"/>
    </row>
    <row r="185" spans="1:5" x14ac:dyDescent="0.2">
      <c r="A185" s="72">
        <v>5500</v>
      </c>
      <c r="B185" s="70" t="s">
        <v>426</v>
      </c>
      <c r="C185" s="73">
        <f>+C186+C195+C198+C204+C206+C208</f>
        <v>27064443.539999999</v>
      </c>
      <c r="D185" s="74">
        <f t="shared" si="1"/>
        <v>1</v>
      </c>
      <c r="E185" s="70"/>
    </row>
    <row r="186" spans="1:5" x14ac:dyDescent="0.2">
      <c r="A186" s="72">
        <v>5510</v>
      </c>
      <c r="B186" s="70" t="s">
        <v>427</v>
      </c>
      <c r="C186" s="73">
        <f>SUM(C187:C194)</f>
        <v>3432810.12</v>
      </c>
      <c r="D186" s="74">
        <f t="shared" si="1"/>
        <v>1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 t="str">
        <f t="shared" si="1"/>
        <v/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 t="str">
        <f t="shared" si="1"/>
        <v/>
      </c>
      <c r="E188" s="70"/>
    </row>
    <row r="189" spans="1:5" x14ac:dyDescent="0.2">
      <c r="A189" s="72">
        <v>5513</v>
      </c>
      <c r="B189" s="70" t="s">
        <v>430</v>
      </c>
      <c r="C189" s="73">
        <v>2241238.4700000002</v>
      </c>
      <c r="D189" s="74">
        <f t="shared" si="1"/>
        <v>1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 t="str">
        <f t="shared" si="1"/>
        <v/>
      </c>
      <c r="E190" s="70"/>
    </row>
    <row r="191" spans="1:5" x14ac:dyDescent="0.2">
      <c r="A191" s="72">
        <v>5515</v>
      </c>
      <c r="B191" s="70" t="s">
        <v>432</v>
      </c>
      <c r="C191" s="73">
        <v>1030769.4</v>
      </c>
      <c r="D191" s="74">
        <f t="shared" si="1"/>
        <v>1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 t="str">
        <f t="shared" si="1"/>
        <v/>
      </c>
      <c r="E192" s="70"/>
    </row>
    <row r="193" spans="1:5" x14ac:dyDescent="0.2">
      <c r="A193" s="72">
        <v>5517</v>
      </c>
      <c r="B193" s="70" t="s">
        <v>434</v>
      </c>
      <c r="C193" s="73">
        <v>160802.25</v>
      </c>
      <c r="D193" s="74">
        <f t="shared" si="1"/>
        <v>1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 t="str">
        <f t="shared" si="1"/>
        <v/>
      </c>
      <c r="E194" s="70"/>
    </row>
    <row r="195" spans="1:5" x14ac:dyDescent="0.2">
      <c r="A195" s="72">
        <v>5520</v>
      </c>
      <c r="B195" s="70" t="s">
        <v>80</v>
      </c>
      <c r="C195" s="73">
        <f>SUM(C196:C197)</f>
        <v>0</v>
      </c>
      <c r="D195" s="74" t="str">
        <f t="shared" si="1"/>
        <v/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 t="str">
        <f t="shared" si="1"/>
        <v/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 t="str">
        <f t="shared" si="1"/>
        <v/>
      </c>
      <c r="E197" s="70"/>
    </row>
    <row r="198" spans="1:5" x14ac:dyDescent="0.2">
      <c r="A198" s="72">
        <v>5530</v>
      </c>
      <c r="B198" s="70" t="s">
        <v>437</v>
      </c>
      <c r="C198" s="73">
        <f>SUM(C199:C203)</f>
        <v>18433992.489999998</v>
      </c>
      <c r="D198" s="74">
        <f t="shared" si="1"/>
        <v>1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 t="str">
        <f t="shared" si="1"/>
        <v/>
      </c>
      <c r="E199" s="70"/>
    </row>
    <row r="200" spans="1:5" x14ac:dyDescent="0.2">
      <c r="A200" s="72">
        <v>5532</v>
      </c>
      <c r="B200" s="70" t="s">
        <v>439</v>
      </c>
      <c r="C200" s="73">
        <v>18433992.489999998</v>
      </c>
      <c r="D200" s="74">
        <f t="shared" si="1"/>
        <v>1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 t="str">
        <f t="shared" si="1"/>
        <v/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 t="str">
        <f t="shared" si="1"/>
        <v/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 t="str">
        <f t="shared" si="1"/>
        <v/>
      </c>
      <c r="E203" s="70"/>
    </row>
    <row r="204" spans="1:5" x14ac:dyDescent="0.2">
      <c r="A204" s="72">
        <v>5540</v>
      </c>
      <c r="B204" s="70" t="s">
        <v>443</v>
      </c>
      <c r="C204" s="73">
        <f>SUM(C205)</f>
        <v>0</v>
      </c>
      <c r="D204" s="74" t="str">
        <f t="shared" si="1"/>
        <v/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 t="str">
        <f t="shared" si="1"/>
        <v/>
      </c>
      <c r="E205" s="70"/>
    </row>
    <row r="206" spans="1:5" x14ac:dyDescent="0.2">
      <c r="A206" s="72">
        <v>5550</v>
      </c>
      <c r="B206" s="70" t="s">
        <v>444</v>
      </c>
      <c r="C206" s="73">
        <f>SUM(C207)</f>
        <v>0</v>
      </c>
      <c r="D206" s="74" t="str">
        <f t="shared" si="1"/>
        <v/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 t="str">
        <f t="shared" si="1"/>
        <v/>
      </c>
      <c r="E207" s="70"/>
    </row>
    <row r="208" spans="1:5" x14ac:dyDescent="0.2">
      <c r="A208" s="72">
        <v>5590</v>
      </c>
      <c r="B208" s="70" t="s">
        <v>445</v>
      </c>
      <c r="C208" s="73">
        <f>SUM(C209:C217)</f>
        <v>5197640.93</v>
      </c>
      <c r="D208" s="74">
        <f t="shared" si="1"/>
        <v>1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 t="str">
        <f t="shared" si="1"/>
        <v/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 t="str">
        <f t="shared" si="1"/>
        <v/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 t="str">
        <f t="shared" si="1"/>
        <v/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 t="str">
        <f t="shared" si="1"/>
        <v/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 t="str">
        <f t="shared" si="1"/>
        <v/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 t="str">
        <f t="shared" si="1"/>
        <v/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 t="str">
        <f t="shared" si="1"/>
        <v/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 t="str">
        <f t="shared" si="1"/>
        <v/>
      </c>
      <c r="E216" s="70"/>
    </row>
    <row r="217" spans="1:5" x14ac:dyDescent="0.2">
      <c r="A217" s="72">
        <v>5599</v>
      </c>
      <c r="B217" s="70" t="s">
        <v>451</v>
      </c>
      <c r="C217" s="73">
        <v>5197640.93</v>
      </c>
      <c r="D217" s="74">
        <f t="shared" si="1"/>
        <v>1</v>
      </c>
      <c r="E217" s="70"/>
    </row>
    <row r="218" spans="1:5" x14ac:dyDescent="0.2">
      <c r="A218" s="72">
        <v>5600</v>
      </c>
      <c r="B218" s="70" t="s">
        <v>79</v>
      </c>
      <c r="C218" s="73">
        <f>SUM(C219:C220)</f>
        <v>0</v>
      </c>
      <c r="D218" s="74" t="str">
        <f t="shared" si="1"/>
        <v/>
      </c>
      <c r="E218" s="70"/>
    </row>
    <row r="219" spans="1:5" x14ac:dyDescent="0.2">
      <c r="A219" s="72">
        <v>5610</v>
      </c>
      <c r="B219" s="70" t="s">
        <v>452</v>
      </c>
      <c r="C219" s="73">
        <v>0</v>
      </c>
      <c r="D219" s="74" t="str">
        <f t="shared" si="1"/>
        <v/>
      </c>
      <c r="E219" s="70"/>
    </row>
    <row r="220" spans="1:5" x14ac:dyDescent="0.2">
      <c r="A220" s="72">
        <v>5611</v>
      </c>
      <c r="B220" s="70" t="s">
        <v>453</v>
      </c>
      <c r="C220" s="73">
        <v>0</v>
      </c>
      <c r="D220" s="74" t="str">
        <f t="shared" si="1"/>
        <v/>
      </c>
      <c r="E220" s="70"/>
    </row>
    <row r="222" spans="1:5" x14ac:dyDescent="0.2">
      <c r="B222" s="4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2" customWidth="1"/>
    <col min="2" max="2" width="124.33203125" style="2" customWidth="1"/>
    <col min="3" max="3" width="12.44140625" style="2" customWidth="1"/>
    <col min="4" max="16384" width="12.441406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644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645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645</v>
      </c>
    </row>
    <row r="13" spans="1:2" ht="20.399999999999999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29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51" customWidth="1"/>
    <col min="2" max="2" width="48.109375" style="51" customWidth="1"/>
    <col min="3" max="3" width="22.88671875" style="51" customWidth="1"/>
    <col min="4" max="5" width="16.6640625" style="51" customWidth="1"/>
    <col min="6" max="16384" width="9.109375" style="51"/>
  </cols>
  <sheetData>
    <row r="1" spans="1:5" ht="18.899999999999999" customHeight="1" x14ac:dyDescent="0.2">
      <c r="A1" s="158" t="str">
        <f>ESF!A1</f>
        <v>Instituto Municipal de Vivienda de León, Guanajuato (IMUVI)</v>
      </c>
      <c r="B1" s="158"/>
      <c r="C1" s="158"/>
      <c r="D1" s="49" t="s">
        <v>179</v>
      </c>
      <c r="E1" s="50">
        <f>'Notas a los Edos Financieros'!D1</f>
        <v>2021</v>
      </c>
    </row>
    <row r="2" spans="1:5" ht="18.899999999999999" customHeight="1" x14ac:dyDescent="0.2">
      <c r="A2" s="158" t="s">
        <v>454</v>
      </c>
      <c r="B2" s="158"/>
      <c r="C2" s="158"/>
      <c r="D2" s="49" t="s">
        <v>181</v>
      </c>
      <c r="E2" s="50" t="str">
        <f>'Notas a los Edos Financieros'!D2</f>
        <v>Anual</v>
      </c>
    </row>
    <row r="3" spans="1:5" ht="18.899999999999999" customHeight="1" x14ac:dyDescent="0.2">
      <c r="A3" s="158" t="str">
        <f>ESF!A3</f>
        <v>Correspondiente del 1 de enero al 31 de diciembre de 2021</v>
      </c>
      <c r="B3" s="158"/>
      <c r="C3" s="158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171071619.38999999</v>
      </c>
      <c r="D8" s="51" t="s">
        <v>322</v>
      </c>
      <c r="E8" s="51" t="s">
        <v>677</v>
      </c>
    </row>
    <row r="9" spans="1:5" x14ac:dyDescent="0.2">
      <c r="A9" s="55">
        <v>3120</v>
      </c>
      <c r="B9" s="51" t="s">
        <v>455</v>
      </c>
      <c r="C9" s="56">
        <v>85784011.969999999</v>
      </c>
      <c r="D9" s="51" t="s">
        <v>678</v>
      </c>
      <c r="E9" s="51" t="s">
        <v>677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28870480.730000004</v>
      </c>
      <c r="D14" s="51" t="s">
        <v>675</v>
      </c>
    </row>
    <row r="15" spans="1:5" x14ac:dyDescent="0.2">
      <c r="A15" s="55">
        <v>3220</v>
      </c>
      <c r="B15" s="51" t="s">
        <v>459</v>
      </c>
      <c r="C15" s="56">
        <v>320978260.94</v>
      </c>
      <c r="D15" s="51" t="s">
        <v>676</v>
      </c>
    </row>
    <row r="16" spans="1:5" x14ac:dyDescent="0.2">
      <c r="A16" s="55">
        <v>3230</v>
      </c>
      <c r="B16" s="51" t="s">
        <v>460</v>
      </c>
      <c r="C16" s="56">
        <f>SUM(C17:C20)</f>
        <v>3005470.66</v>
      </c>
    </row>
    <row r="17" spans="1:3" x14ac:dyDescent="0.2">
      <c r="A17" s="55">
        <v>3231</v>
      </c>
      <c r="B17" s="51" t="s">
        <v>461</v>
      </c>
      <c r="C17" s="56">
        <v>3005470.66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f>SUM(C22:C24)</f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f>SUM(C26:C27)</f>
        <v>3147544.23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3147544.23</v>
      </c>
    </row>
    <row r="29" spans="1:3" x14ac:dyDescent="0.2">
      <c r="B29" s="4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2" customWidth="1"/>
    <col min="2" max="2" width="119.8867187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646</v>
      </c>
    </row>
    <row r="8" spans="1:2" ht="20.399999999999999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130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51" customWidth="1"/>
    <col min="2" max="2" width="63.44140625" style="51" bestFit="1" customWidth="1"/>
    <col min="3" max="3" width="15.33203125" style="51" bestFit="1" customWidth="1"/>
    <col min="4" max="4" width="16.44140625" style="51" bestFit="1" customWidth="1"/>
    <col min="5" max="5" width="19.109375" style="51" customWidth="1"/>
    <col min="6" max="6" width="9.109375" style="51"/>
    <col min="7" max="7" width="22.109375" style="51" bestFit="1" customWidth="1"/>
    <col min="8" max="16384" width="9.109375" style="51"/>
  </cols>
  <sheetData>
    <row r="1" spans="1:5" s="57" customFormat="1" ht="18.899999999999999" customHeight="1" x14ac:dyDescent="0.3">
      <c r="A1" s="158" t="str">
        <f>ESF!A1</f>
        <v>Instituto Municipal de Vivienda de León, Guanajuato (IMUVI)</v>
      </c>
      <c r="B1" s="158"/>
      <c r="C1" s="158"/>
      <c r="D1" s="49" t="s">
        <v>179</v>
      </c>
      <c r="E1" s="50">
        <f>'Notas a los Edos Financieros'!D1</f>
        <v>2021</v>
      </c>
    </row>
    <row r="2" spans="1:5" s="57" customFormat="1" ht="18.899999999999999" customHeight="1" x14ac:dyDescent="0.3">
      <c r="A2" s="158" t="s">
        <v>472</v>
      </c>
      <c r="B2" s="158"/>
      <c r="C2" s="158"/>
      <c r="D2" s="49" t="s">
        <v>181</v>
      </c>
      <c r="E2" s="50" t="str">
        <f>'Notas a los Edos Financieros'!D2</f>
        <v>Anual</v>
      </c>
    </row>
    <row r="3" spans="1:5" s="57" customFormat="1" ht="18.899999999999999" customHeight="1" x14ac:dyDescent="0.3">
      <c r="A3" s="158" t="str">
        <f>ESF!A3</f>
        <v>Correspondiente del 1 de enero al 31 de diciembre de 2021</v>
      </c>
      <c r="B3" s="158"/>
      <c r="C3" s="158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615</v>
      </c>
      <c r="C7" s="129">
        <v>2021</v>
      </c>
      <c r="D7" s="129">
        <v>2020</v>
      </c>
    </row>
    <row r="8" spans="1:5" x14ac:dyDescent="0.2">
      <c r="A8" s="55">
        <v>1111</v>
      </c>
      <c r="B8" s="51" t="s">
        <v>473</v>
      </c>
      <c r="C8" s="56">
        <v>2000</v>
      </c>
      <c r="D8" s="56">
        <v>6193</v>
      </c>
    </row>
    <row r="9" spans="1:5" x14ac:dyDescent="0.2">
      <c r="A9" s="55">
        <v>1112</v>
      </c>
      <c r="B9" s="51" t="s">
        <v>474</v>
      </c>
      <c r="C9" s="56">
        <v>152924703.09</v>
      </c>
      <c r="D9" s="56">
        <v>128393705.08</v>
      </c>
    </row>
    <row r="10" spans="1:5" x14ac:dyDescent="0.2">
      <c r="A10" s="55">
        <v>1113</v>
      </c>
      <c r="B10" s="51" t="s">
        <v>475</v>
      </c>
      <c r="C10" s="56">
        <v>0</v>
      </c>
      <c r="D10" s="56">
        <v>0</v>
      </c>
    </row>
    <row r="11" spans="1:5" x14ac:dyDescent="0.2">
      <c r="A11" s="55">
        <v>1114</v>
      </c>
      <c r="B11" s="51" t="s">
        <v>184</v>
      </c>
      <c r="C11" s="56">
        <v>0</v>
      </c>
      <c r="D11" s="56">
        <v>0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97394</v>
      </c>
      <c r="D13" s="56">
        <v>93394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40" t="s">
        <v>610</v>
      </c>
      <c r="C15" s="124">
        <f>SUM(C8:C14)</f>
        <v>153024097.09</v>
      </c>
      <c r="D15" s="124">
        <f>SUM(D8:D14)</f>
        <v>128493292.08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615</v>
      </c>
      <c r="C19" s="129" t="s">
        <v>612</v>
      </c>
      <c r="D19" s="129" t="s">
        <v>164</v>
      </c>
    </row>
    <row r="20" spans="1:4" x14ac:dyDescent="0.2">
      <c r="A20" s="62">
        <v>1230</v>
      </c>
      <c r="B20" s="63" t="s">
        <v>215</v>
      </c>
      <c r="C20" s="124">
        <f>SUM(C21:C27)</f>
        <v>0</v>
      </c>
      <c r="D20" s="124">
        <f>SUM(D21:D27)</f>
        <v>0</v>
      </c>
    </row>
    <row r="21" spans="1:4" x14ac:dyDescent="0.2">
      <c r="A21" s="55">
        <v>1231</v>
      </c>
      <c r="B21" s="51" t="s">
        <v>216</v>
      </c>
      <c r="C21" s="56">
        <v>0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219</v>
      </c>
      <c r="C24" s="56">
        <v>0</v>
      </c>
      <c r="D24" s="56">
        <v>0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f>SUM(C29:C36)</f>
        <v>879634.18000000028</v>
      </c>
      <c r="D28" s="124">
        <f>SUM(D29:D36)</f>
        <v>879634.18000000028</v>
      </c>
    </row>
    <row r="29" spans="1:4" x14ac:dyDescent="0.2">
      <c r="A29" s="55">
        <v>1241</v>
      </c>
      <c r="B29" s="51" t="s">
        <v>224</v>
      </c>
      <c r="C29" s="56">
        <v>666913.78000000026</v>
      </c>
      <c r="D29" s="56">
        <v>666913.78000000026</v>
      </c>
    </row>
    <row r="30" spans="1:4" x14ac:dyDescent="0.2">
      <c r="A30" s="55">
        <v>1242</v>
      </c>
      <c r="B30" s="51" t="s">
        <v>225</v>
      </c>
      <c r="C30" s="56">
        <v>23756.400000000001</v>
      </c>
      <c r="D30" s="56">
        <v>23756.400000000001</v>
      </c>
    </row>
    <row r="31" spans="1:4" x14ac:dyDescent="0.2">
      <c r="A31" s="55">
        <v>1243</v>
      </c>
      <c r="B31" s="51" t="s">
        <v>226</v>
      </c>
      <c r="C31" s="56">
        <v>0</v>
      </c>
      <c r="D31" s="56">
        <v>0</v>
      </c>
    </row>
    <row r="32" spans="1:4" x14ac:dyDescent="0.2">
      <c r="A32" s="55">
        <v>1244</v>
      </c>
      <c r="B32" s="51" t="s">
        <v>227</v>
      </c>
      <c r="C32" s="56">
        <v>0</v>
      </c>
      <c r="D32" s="56">
        <v>0</v>
      </c>
    </row>
    <row r="33" spans="1:4" x14ac:dyDescent="0.2">
      <c r="A33" s="55">
        <v>1245</v>
      </c>
      <c r="B33" s="51" t="s">
        <v>228</v>
      </c>
      <c r="C33" s="56">
        <v>0</v>
      </c>
      <c r="D33" s="56">
        <v>0</v>
      </c>
    </row>
    <row r="34" spans="1:4" x14ac:dyDescent="0.2">
      <c r="A34" s="55">
        <v>1246</v>
      </c>
      <c r="B34" s="51" t="s">
        <v>229</v>
      </c>
      <c r="C34" s="56">
        <v>188964</v>
      </c>
      <c r="D34" s="56">
        <v>188964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f>SUM(C38:C42)</f>
        <v>289382.88</v>
      </c>
      <c r="D37" s="124">
        <f>SUM(D38:D42)</f>
        <v>289382.88</v>
      </c>
    </row>
    <row r="38" spans="1:4" x14ac:dyDescent="0.2">
      <c r="A38" s="55">
        <v>1251</v>
      </c>
      <c r="B38" s="51" t="s">
        <v>234</v>
      </c>
      <c r="C38" s="56">
        <v>0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289382.88</v>
      </c>
      <c r="D41" s="56">
        <v>289382.88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40" t="s">
        <v>613</v>
      </c>
      <c r="C43" s="124">
        <f>C20+C28+C37</f>
        <v>1169017.0600000003</v>
      </c>
      <c r="D43" s="124">
        <f>D20+D28+D37</f>
        <v>1169017.0600000003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615</v>
      </c>
      <c r="C46" s="129">
        <v>2021</v>
      </c>
      <c r="D46" s="129">
        <v>2020</v>
      </c>
    </row>
    <row r="47" spans="1:4" x14ac:dyDescent="0.2">
      <c r="A47" s="62">
        <v>3210</v>
      </c>
      <c r="B47" s="63" t="s">
        <v>611</v>
      </c>
      <c r="C47" s="124">
        <v>28870480.730000004</v>
      </c>
      <c r="D47" s="124">
        <v>0</v>
      </c>
    </row>
    <row r="48" spans="1:4" x14ac:dyDescent="0.2">
      <c r="A48" s="55"/>
      <c r="B48" s="140" t="s">
        <v>616</v>
      </c>
      <c r="C48" s="124">
        <f>+C49+C61+C96</f>
        <v>3432810.12</v>
      </c>
      <c r="D48" s="124">
        <v>0</v>
      </c>
    </row>
    <row r="49" spans="1:4" x14ac:dyDescent="0.2">
      <c r="A49" s="62">
        <v>5400</v>
      </c>
      <c r="B49" s="63" t="s">
        <v>412</v>
      </c>
      <c r="C49" s="124">
        <f>+C50+C52+C54+C56+C58</f>
        <v>0</v>
      </c>
      <c r="D49" s="124">
        <v>0</v>
      </c>
    </row>
    <row r="50" spans="1:4" x14ac:dyDescent="0.2">
      <c r="A50" s="55">
        <v>5410</v>
      </c>
      <c r="B50" s="51" t="s">
        <v>620</v>
      </c>
      <c r="C50" s="56">
        <f>SUM(C51)</f>
        <v>0</v>
      </c>
      <c r="D50" s="56">
        <v>0</v>
      </c>
    </row>
    <row r="51" spans="1:4" x14ac:dyDescent="0.2">
      <c r="A51" s="55">
        <v>5411</v>
      </c>
      <c r="B51" s="51" t="s">
        <v>414</v>
      </c>
      <c r="C51" s="56">
        <v>0</v>
      </c>
      <c r="D51" s="56">
        <v>0</v>
      </c>
    </row>
    <row r="52" spans="1:4" x14ac:dyDescent="0.2">
      <c r="A52" s="55">
        <v>5420</v>
      </c>
      <c r="B52" s="51" t="s">
        <v>621</v>
      </c>
      <c r="C52" s="56">
        <f>SUM(C53)</f>
        <v>0</v>
      </c>
      <c r="D52" s="56"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622</v>
      </c>
      <c r="C54" s="56">
        <f>SUM(C55)</f>
        <v>0</v>
      </c>
      <c r="D54" s="56"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623</v>
      </c>
      <c r="C56" s="56">
        <f>SUM(C57)</f>
        <v>0</v>
      </c>
      <c r="D56" s="56">
        <v>0</v>
      </c>
    </row>
    <row r="57" spans="1:4" x14ac:dyDescent="0.2">
      <c r="A57" s="55">
        <v>5441</v>
      </c>
      <c r="B57" s="51" t="s">
        <v>623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624</v>
      </c>
      <c r="C58" s="56">
        <f>SUM(C59:C60)</f>
        <v>0</v>
      </c>
      <c r="D58" s="56"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4">
        <f>+C62+C71+C74+C80+C82+C84</f>
        <v>3432810.12</v>
      </c>
      <c r="D61" s="124">
        <v>0</v>
      </c>
    </row>
    <row r="62" spans="1:4" x14ac:dyDescent="0.2">
      <c r="A62" s="55">
        <v>5510</v>
      </c>
      <c r="B62" s="51" t="s">
        <v>427</v>
      </c>
      <c r="C62" s="56">
        <f>SUM(C63:C70)</f>
        <v>3432810.12</v>
      </c>
      <c r="D62" s="56"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2241238.4700000002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1030769.4</v>
      </c>
      <c r="D67" s="56">
        <v>0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160802.25</v>
      </c>
      <c r="D69" s="56">
        <v>0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f>SUM(C72:C73)</f>
        <v>0</v>
      </c>
      <c r="D71" s="56"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f>SUM(C75:C79)</f>
        <v>0</v>
      </c>
      <c r="D74" s="56"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f>SUM(C81)</f>
        <v>0</v>
      </c>
      <c r="D80" s="56"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f>SUM(C83)</f>
        <v>0</v>
      </c>
      <c r="D82" s="56"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f>SUM(C85:C92)</f>
        <v>0</v>
      </c>
      <c r="D84" s="56"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625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f>+C94</f>
        <v>0</v>
      </c>
      <c r="D93" s="124">
        <v>0</v>
      </c>
    </row>
    <row r="94" spans="1:4" x14ac:dyDescent="0.2">
      <c r="A94" s="55">
        <v>5610</v>
      </c>
      <c r="B94" s="51" t="s">
        <v>452</v>
      </c>
      <c r="C94" s="56">
        <f>SUM(C95)</f>
        <v>0</v>
      </c>
      <c r="D94" s="56"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42" t="s">
        <v>617</v>
      </c>
      <c r="C96" s="124">
        <f>SUM(C97:C101)</f>
        <v>0</v>
      </c>
      <c r="D96" s="124">
        <v>0</v>
      </c>
    </row>
    <row r="97" spans="1:4" x14ac:dyDescent="0.2">
      <c r="A97" s="55">
        <v>2111</v>
      </c>
      <c r="B97" s="51" t="s">
        <v>626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627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628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630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629</v>
      </c>
      <c r="C101" s="56">
        <v>0</v>
      </c>
      <c r="D101" s="56">
        <v>0</v>
      </c>
    </row>
    <row r="102" spans="1:4" x14ac:dyDescent="0.2">
      <c r="A102" s="55"/>
      <c r="B102" s="140" t="s">
        <v>618</v>
      </c>
      <c r="C102" s="124">
        <f>+C103</f>
        <v>0</v>
      </c>
      <c r="D102" s="124">
        <v>0</v>
      </c>
    </row>
    <row r="103" spans="1:4" x14ac:dyDescent="0.2">
      <c r="A103" s="62">
        <v>1120</v>
      </c>
      <c r="B103" s="141" t="s">
        <v>619</v>
      </c>
      <c r="C103" s="124">
        <f>SUM(C104:C112)</f>
        <v>0</v>
      </c>
      <c r="D103" s="124">
        <v>0</v>
      </c>
    </row>
    <row r="104" spans="1:4" x14ac:dyDescent="0.2">
      <c r="A104" s="55">
        <v>1124</v>
      </c>
      <c r="B104" s="139" t="s">
        <v>635</v>
      </c>
      <c r="C104" s="56">
        <v>0</v>
      </c>
      <c r="D104" s="56">
        <v>0</v>
      </c>
    </row>
    <row r="105" spans="1:4" x14ac:dyDescent="0.2">
      <c r="A105" s="55">
        <v>1124</v>
      </c>
      <c r="B105" s="139" t="s">
        <v>636</v>
      </c>
      <c r="C105" s="56">
        <v>0</v>
      </c>
      <c r="D105" s="56">
        <v>0</v>
      </c>
    </row>
    <row r="106" spans="1:4" x14ac:dyDescent="0.2">
      <c r="A106" s="55">
        <v>1124</v>
      </c>
      <c r="B106" s="139" t="s">
        <v>637</v>
      </c>
      <c r="C106" s="56">
        <v>0</v>
      </c>
      <c r="D106" s="56">
        <v>0</v>
      </c>
    </row>
    <row r="107" spans="1:4" x14ac:dyDescent="0.2">
      <c r="A107" s="55">
        <v>1124</v>
      </c>
      <c r="B107" s="139" t="s">
        <v>638</v>
      </c>
      <c r="C107" s="56">
        <v>0</v>
      </c>
      <c r="D107" s="56">
        <v>0</v>
      </c>
    </row>
    <row r="108" spans="1:4" x14ac:dyDescent="0.2">
      <c r="A108" s="55">
        <v>1124</v>
      </c>
      <c r="B108" s="139" t="s">
        <v>639</v>
      </c>
      <c r="C108" s="56">
        <v>0</v>
      </c>
      <c r="D108" s="56">
        <v>0</v>
      </c>
    </row>
    <row r="109" spans="1:4" x14ac:dyDescent="0.2">
      <c r="A109" s="55">
        <v>1124</v>
      </c>
      <c r="B109" s="139" t="s">
        <v>640</v>
      </c>
      <c r="C109" s="56">
        <v>0</v>
      </c>
      <c r="D109" s="56">
        <v>0</v>
      </c>
    </row>
    <row r="110" spans="1:4" x14ac:dyDescent="0.2">
      <c r="A110" s="55">
        <v>1122</v>
      </c>
      <c r="B110" s="139" t="s">
        <v>632</v>
      </c>
      <c r="C110" s="56">
        <v>0</v>
      </c>
      <c r="D110" s="56">
        <v>0</v>
      </c>
    </row>
    <row r="111" spans="1:4" x14ac:dyDescent="0.2">
      <c r="A111" s="55">
        <v>1122</v>
      </c>
      <c r="B111" s="139" t="s">
        <v>633</v>
      </c>
      <c r="C111" s="56">
        <v>0</v>
      </c>
      <c r="D111" s="56">
        <v>0</v>
      </c>
    </row>
    <row r="112" spans="1:4" x14ac:dyDescent="0.2">
      <c r="A112" s="55">
        <v>1122</v>
      </c>
      <c r="B112" s="139" t="s">
        <v>634</v>
      </c>
      <c r="C112" s="56">
        <v>0</v>
      </c>
      <c r="D112" s="56">
        <v>0</v>
      </c>
    </row>
    <row r="113" spans="1:4" x14ac:dyDescent="0.2">
      <c r="A113" s="55"/>
      <c r="B113" s="143" t="s">
        <v>631</v>
      </c>
      <c r="C113" s="124">
        <f>C47+C48-C102</f>
        <v>32303290.850000005</v>
      </c>
      <c r="D113" s="124">
        <f>D47+D48-D102</f>
        <v>0</v>
      </c>
    </row>
    <row r="115" spans="1:4" x14ac:dyDescent="0.2">
      <c r="B115" s="42" t="s">
        <v>648</v>
      </c>
    </row>
    <row r="130" spans="8:8" x14ac:dyDescent="0.2">
      <c r="H130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2" customWidth="1"/>
    <col min="2" max="2" width="124.3320312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614</v>
      </c>
    </row>
    <row r="6" spans="1:2" ht="14.1" customHeight="1" x14ac:dyDescent="0.2">
      <c r="B6" s="29" t="s">
        <v>641</v>
      </c>
    </row>
    <row r="7" spans="1:2" ht="14.1" customHeight="1" x14ac:dyDescent="0.2">
      <c r="B7" s="29" t="s">
        <v>609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642</v>
      </c>
    </row>
    <row r="14" spans="1:2" x14ac:dyDescent="0.2">
      <c r="B14" s="29" t="s">
        <v>609</v>
      </c>
    </row>
    <row r="16" spans="1:2" ht="20.399999999999999" x14ac:dyDescent="0.2">
      <c r="A16" s="137" t="s">
        <v>608</v>
      </c>
      <c r="B16" s="136" t="s">
        <v>647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41874B1-1EFE-4D08-8A2D-D41BA1E3D6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2022-02-17T17:13:22Z</cp:lastPrinted>
  <dcterms:created xsi:type="dcterms:W3CDTF">2012-12-11T20:36:24Z</dcterms:created>
  <dcterms:modified xsi:type="dcterms:W3CDTF">2022-02-17T17:13:40Z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